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Муниципальная программа\МОНИТОРИНГ 2017\ОТЧЁТ\"/>
    </mc:Choice>
  </mc:AlternateContent>
  <bookViews>
    <workbookView xWindow="0" yWindow="0" windowWidth="20730" windowHeight="11760" tabRatio="723" firstSheet="2" activeTab="4"/>
  </bookViews>
  <sheets>
    <sheet name="Внесение изменений в ассигнован" sheetId="54" state="hidden" r:id="rId1"/>
    <sheet name="код цели " sheetId="53" state="hidden" r:id="rId2"/>
    <sheet name="Приложение № 1" sheetId="59" r:id="rId3"/>
    <sheet name="Форма 1" sheetId="57" r:id="rId4"/>
    <sheet name="Форма 2" sheetId="31" r:id="rId5"/>
    <sheet name="Форма 3" sheetId="58" r:id="rId6"/>
    <sheet name="Форма № 4 (Доп КР)" sheetId="60" r:id="rId7"/>
    <sheet name=" свод АЦК" sheetId="51" state="hidden" r:id="rId8"/>
    <sheet name="АЦК (КВР)" sheetId="52" state="hidden" r:id="rId9"/>
    <sheet name="АЦК" sheetId="50" state="hidden" r:id="rId10"/>
    <sheet name="Мероприятия" sheetId="55" state="hidden" r:id="rId11"/>
    <sheet name="Мониторинг 2017г (по КП=АЦК)" sheetId="41" state="hidden" r:id="rId12"/>
  </sheets>
  <externalReferences>
    <externalReference r:id="rId13"/>
  </externalReferences>
  <definedNames>
    <definedName name="_xlnm._FilterDatabase" localSheetId="8" hidden="1">'АЦК (КВР)'!$A$9:$H$169</definedName>
    <definedName name="_xlnm._FilterDatabase" localSheetId="0" hidden="1">'Внесение изменений в ассигнован'!$A$9:$D$118</definedName>
    <definedName name="_xlnm._FilterDatabase" localSheetId="1" hidden="1">'код цели '!$A$9:$G$127</definedName>
    <definedName name="_xlnm._FilterDatabase" localSheetId="11" hidden="1">'Мониторинг 2017г (по КП=АЦК)'!$A$1:$P$68</definedName>
    <definedName name="_xlnm._FilterDatabase" localSheetId="3" hidden="1">'Форма 1'!$A$1:$P$70</definedName>
    <definedName name="_xlnm._FilterDatabase" localSheetId="4" hidden="1">'Форма 2'!$B$2:$B$70</definedName>
    <definedName name="_xlnm._FilterDatabase" localSheetId="6" hidden="1">'Форма № 4 (Доп КР)'!$B$2:$B$279</definedName>
    <definedName name="APPT" localSheetId="7">' свод АЦК'!$A$19</definedName>
    <definedName name="APPT" localSheetId="9">АЦК!$A$19</definedName>
    <definedName name="APPT" localSheetId="8">'АЦК (КВР)'!$A$19</definedName>
    <definedName name="APPT" localSheetId="0">'Внесение изменений в ассигнован'!$A$19</definedName>
    <definedName name="APPT" localSheetId="1">'код цели '!$A$19</definedName>
    <definedName name="APPT" localSheetId="10">Мероприятия!$A$18</definedName>
    <definedName name="FIO" localSheetId="7">' свод АЦК'!$F$19</definedName>
    <definedName name="FIO" localSheetId="9">АЦК!$F$19</definedName>
    <definedName name="FIO" localSheetId="8">'АЦК (КВР)'!$F$19</definedName>
    <definedName name="FIO" localSheetId="0">'Внесение изменений в ассигнован'!$F$19</definedName>
    <definedName name="FIO" localSheetId="1">'код цели '!$F$19</definedName>
    <definedName name="FIO" localSheetId="10">Мероприятия!$F$18</definedName>
    <definedName name="LAST_CELL" localSheetId="7">' свод АЦК'!$J$62</definedName>
    <definedName name="LAST_CELL" localSheetId="9">АЦК!$K$174</definedName>
    <definedName name="LAST_CELL" localSheetId="8">'АЦК (КВР)'!$K$174</definedName>
    <definedName name="LAST_CELL" localSheetId="0">'Внесение изменений в ассигнован'!$J$123</definedName>
    <definedName name="LAST_CELL" localSheetId="1">'код цели '!$J$132</definedName>
    <definedName name="LAST_CELL" localSheetId="10">Мероприятия!$J$173</definedName>
    <definedName name="SIGN" localSheetId="7">' свод АЦК'!$A$19:$H$20</definedName>
    <definedName name="SIGN" localSheetId="9">АЦК!$A$19:$I$20</definedName>
    <definedName name="SIGN" localSheetId="8">'АЦК (КВР)'!$A$19:$I$20</definedName>
    <definedName name="SIGN" localSheetId="0">'Внесение изменений в ассигнован'!$A$19:$H$20</definedName>
    <definedName name="SIGN" localSheetId="1">'код цели '!$A$19:$H$20</definedName>
    <definedName name="SIGN" localSheetId="10">Мероприятия!$A$18:$H$19</definedName>
    <definedName name="_xlnm.Print_Titles" localSheetId="9">АЦК!$11:$11</definedName>
    <definedName name="_xlnm.Print_Titles" localSheetId="8">'АЦК (КВР)'!$11:$11</definedName>
    <definedName name="_xlnm.Print_Titles" localSheetId="11">'Мониторинг 2017г (по КП=АЦК)'!$8:$10</definedName>
    <definedName name="_xlnm.Print_Titles" localSheetId="3">'Форма 1'!$8:$10</definedName>
    <definedName name="_xlnm.Print_Titles" localSheetId="4">'Форма 2'!$4:$7</definedName>
    <definedName name="_xlnm.Print_Titles" localSheetId="5">'Форма 3'!$4:$8</definedName>
    <definedName name="_xlnm.Print_Titles" localSheetId="6">'Форма № 4 (Доп КР)'!$4:$5</definedName>
    <definedName name="_xlnm.Print_Area" localSheetId="11">'Мониторинг 2017г (по КП=АЦК)'!$A$1:$Q$75</definedName>
    <definedName name="_xlnm.Print_Area" localSheetId="2">'Приложение № 1'!$A$1:$C$32</definedName>
    <definedName name="_xlnm.Print_Area" localSheetId="3">'Форма 1'!$A$1:$Q$77</definedName>
    <definedName name="_xlnm.Print_Area" localSheetId="4">'Форма 2'!$A$2:$I$78</definedName>
    <definedName name="_xlnm.Print_Area" localSheetId="6">'Форма № 4 (Доп КР)'!$A$2:$G$274</definedName>
  </definedNames>
  <calcPr calcId="152511"/>
</workbook>
</file>

<file path=xl/calcChain.xml><?xml version="1.0" encoding="utf-8"?>
<calcChain xmlns="http://schemas.openxmlformats.org/spreadsheetml/2006/main">
  <c r="H65" i="31" l="1"/>
  <c r="H66" i="31"/>
  <c r="H58" i="31" l="1"/>
  <c r="H57" i="31"/>
  <c r="H54" i="31" l="1"/>
  <c r="H52" i="31"/>
  <c r="H51" i="31"/>
  <c r="H49" i="31"/>
  <c r="H38" i="31"/>
  <c r="H34" i="31"/>
  <c r="H32" i="31"/>
  <c r="H30" i="31"/>
  <c r="H29" i="31"/>
  <c r="H28" i="31"/>
  <c r="H22" i="31"/>
  <c r="H15" i="31"/>
  <c r="H12" i="31"/>
  <c r="K45" i="57" l="1"/>
  <c r="J45" i="57"/>
  <c r="I45" i="57"/>
  <c r="J78" i="58" l="1"/>
  <c r="J79" i="58" s="1"/>
  <c r="I79" i="58"/>
  <c r="I78" i="58"/>
  <c r="H79" i="58"/>
  <c r="H78" i="58"/>
  <c r="E8" i="60" l="1"/>
  <c r="E6" i="60" s="1"/>
  <c r="D6" i="60"/>
  <c r="D9" i="60"/>
  <c r="D8" i="60"/>
  <c r="E7" i="60"/>
  <c r="D7" i="60"/>
  <c r="E162" i="60"/>
  <c r="D162" i="60"/>
  <c r="J71" i="58"/>
  <c r="I71" i="58"/>
  <c r="H71" i="58"/>
  <c r="L47" i="57"/>
  <c r="M47" i="57"/>
  <c r="D168" i="60" l="1"/>
  <c r="E168" i="60"/>
  <c r="E240" i="60"/>
  <c r="F233" i="60"/>
  <c r="F232" i="60"/>
  <c r="E232" i="60"/>
  <c r="D232" i="60"/>
  <c r="F228" i="60"/>
  <c r="F227" i="60"/>
  <c r="E227" i="60"/>
  <c r="D227" i="60"/>
  <c r="E237" i="60"/>
  <c r="D172" i="60"/>
  <c r="E159" i="60"/>
  <c r="E57" i="60"/>
  <c r="K12" i="57" l="1"/>
  <c r="I48" i="57"/>
  <c r="H14" i="58"/>
  <c r="I64" i="57"/>
  <c r="J14" i="58"/>
  <c r="J13" i="58" s="1"/>
  <c r="I14" i="58"/>
  <c r="I13" i="58" s="1"/>
  <c r="J109" i="58"/>
  <c r="L109" i="58" s="1"/>
  <c r="L108" i="58" s="1"/>
  <c r="I109" i="58"/>
  <c r="J48" i="57"/>
  <c r="J12" i="57"/>
  <c r="J64" i="57"/>
  <c r="K48" i="57"/>
  <c r="L48" i="57" s="1"/>
  <c r="M45" i="57"/>
  <c r="I12" i="57"/>
  <c r="K102" i="58"/>
  <c r="L102" i="58"/>
  <c r="L59" i="57"/>
  <c r="M59" i="57"/>
  <c r="M58" i="57"/>
  <c r="L58" i="57"/>
  <c r="D274" i="60"/>
  <c r="F274" i="60" s="1"/>
  <c r="D269" i="60"/>
  <c r="D267" i="60" s="1"/>
  <c r="E267" i="60"/>
  <c r="D264" i="60"/>
  <c r="D262" i="60" s="1"/>
  <c r="E262" i="60"/>
  <c r="D259" i="60"/>
  <c r="D257" i="60" s="1"/>
  <c r="E257" i="60"/>
  <c r="D254" i="60"/>
  <c r="D252" i="60" s="1"/>
  <c r="E252" i="60"/>
  <c r="D251" i="60"/>
  <c r="E250" i="60"/>
  <c r="D250" i="60"/>
  <c r="E249" i="60"/>
  <c r="E248" i="60"/>
  <c r="D248" i="60"/>
  <c r="D240" i="60"/>
  <c r="D224" i="60"/>
  <c r="D222" i="60" s="1"/>
  <c r="D219" i="60"/>
  <c r="D217" i="60" s="1"/>
  <c r="D212" i="60"/>
  <c r="D207" i="60"/>
  <c r="D202" i="60"/>
  <c r="F199" i="60"/>
  <c r="F198" i="60"/>
  <c r="E197" i="60"/>
  <c r="D197" i="60"/>
  <c r="D192" i="60"/>
  <c r="E192" i="60"/>
  <c r="E187" i="60"/>
  <c r="D182" i="60"/>
  <c r="E182" i="60"/>
  <c r="F182" i="60" s="1"/>
  <c r="D177" i="60"/>
  <c r="E177" i="60"/>
  <c r="E172" i="60"/>
  <c r="F172" i="60" s="1"/>
  <c r="E170" i="60"/>
  <c r="E161" i="60"/>
  <c r="D166" i="60"/>
  <c r="D161" i="60" s="1"/>
  <c r="D10" i="60" s="1"/>
  <c r="E10" i="60"/>
  <c r="D159" i="60"/>
  <c r="D157" i="60" s="1"/>
  <c r="E154" i="60"/>
  <c r="E152" i="60" s="1"/>
  <c r="D152" i="60"/>
  <c r="F149" i="60"/>
  <c r="F148" i="60"/>
  <c r="E147" i="60"/>
  <c r="D147" i="60"/>
  <c r="E142" i="60"/>
  <c r="D142" i="60"/>
  <c r="D137" i="60"/>
  <c r="E137" i="60"/>
  <c r="D132" i="60"/>
  <c r="E132" i="60"/>
  <c r="D127" i="60"/>
  <c r="E127" i="60"/>
  <c r="D122" i="60"/>
  <c r="E122" i="60"/>
  <c r="D117" i="60"/>
  <c r="E117" i="60"/>
  <c r="D112" i="60"/>
  <c r="E112" i="60"/>
  <c r="D107" i="60"/>
  <c r="E107" i="60"/>
  <c r="D102" i="60"/>
  <c r="E102" i="60"/>
  <c r="F99" i="60"/>
  <c r="E97" i="60"/>
  <c r="D97" i="60"/>
  <c r="D92" i="60"/>
  <c r="F89" i="60"/>
  <c r="D82" i="60"/>
  <c r="D77" i="60"/>
  <c r="F74" i="60"/>
  <c r="E72" i="60"/>
  <c r="D72" i="60"/>
  <c r="D62" i="60"/>
  <c r="D57" i="60"/>
  <c r="F57" i="60" s="1"/>
  <c r="D54" i="60"/>
  <c r="F54" i="60" s="1"/>
  <c r="D49" i="60"/>
  <c r="F49" i="60" s="1"/>
  <c r="D44" i="60"/>
  <c r="F44" i="60" s="1"/>
  <c r="E42" i="60"/>
  <c r="E37" i="60"/>
  <c r="D37" i="60"/>
  <c r="F37" i="60" s="1"/>
  <c r="F34" i="60"/>
  <c r="E32" i="60"/>
  <c r="D32" i="60"/>
  <c r="D28" i="60"/>
  <c r="F28" i="60" s="1"/>
  <c r="D21" i="60"/>
  <c r="F17" i="60"/>
  <c r="E14" i="60"/>
  <c r="D14" i="60"/>
  <c r="E12" i="60"/>
  <c r="F173" i="60"/>
  <c r="F178" i="60"/>
  <c r="F183" i="60"/>
  <c r="D187" i="60"/>
  <c r="F189" i="60"/>
  <c r="F194" i="60"/>
  <c r="F204" i="60"/>
  <c r="E202" i="60"/>
  <c r="F209" i="60"/>
  <c r="E207" i="60"/>
  <c r="F207" i="60" s="1"/>
  <c r="F214" i="60"/>
  <c r="E212" i="60"/>
  <c r="F212" i="60" s="1"/>
  <c r="E217" i="60"/>
  <c r="F245" i="60"/>
  <c r="E242" i="60"/>
  <c r="F254" i="60"/>
  <c r="F264" i="60"/>
  <c r="F16" i="60"/>
  <c r="E21" i="60"/>
  <c r="F21" i="60" s="1"/>
  <c r="E27" i="60"/>
  <c r="E47" i="60"/>
  <c r="E52" i="60"/>
  <c r="F64" i="60"/>
  <c r="E62" i="60"/>
  <c r="F69" i="60"/>
  <c r="E67" i="60"/>
  <c r="F67" i="60" s="1"/>
  <c r="F79" i="60"/>
  <c r="E77" i="60"/>
  <c r="F77" i="60" s="1"/>
  <c r="F84" i="60"/>
  <c r="E82" i="60"/>
  <c r="E87" i="60"/>
  <c r="F109" i="60"/>
  <c r="F114" i="60"/>
  <c r="F119" i="60"/>
  <c r="F124" i="60"/>
  <c r="F128" i="60"/>
  <c r="F135" i="60"/>
  <c r="E169" i="60"/>
  <c r="E167" i="60" s="1"/>
  <c r="E272" i="60"/>
  <c r="F272" i="60" s="1"/>
  <c r="L117" i="58"/>
  <c r="H117" i="58"/>
  <c r="K116" i="58"/>
  <c r="K115" i="58"/>
  <c r="L114" i="58"/>
  <c r="J113" i="58"/>
  <c r="H113" i="58"/>
  <c r="K113" i="58" s="1"/>
  <c r="K112" i="58"/>
  <c r="K111" i="58"/>
  <c r="L110" i="58"/>
  <c r="H108" i="58"/>
  <c r="I105" i="58"/>
  <c r="L101" i="58"/>
  <c r="K100" i="58"/>
  <c r="K99" i="58"/>
  <c r="L98" i="58"/>
  <c r="K98" i="58"/>
  <c r="K96" i="58"/>
  <c r="K95" i="58"/>
  <c r="L94" i="58"/>
  <c r="K93" i="58"/>
  <c r="L92" i="58"/>
  <c r="K92" i="58"/>
  <c r="K91" i="58"/>
  <c r="K90" i="58"/>
  <c r="L89" i="58"/>
  <c r="K87" i="58"/>
  <c r="K86" i="58"/>
  <c r="L85" i="58"/>
  <c r="L84" i="58"/>
  <c r="K84" i="58"/>
  <c r="K82" i="58"/>
  <c r="L80" i="58"/>
  <c r="K80" i="58"/>
  <c r="L77" i="58"/>
  <c r="K77" i="58"/>
  <c r="K76" i="58"/>
  <c r="K75" i="58"/>
  <c r="J74" i="58"/>
  <c r="L74" i="58" s="1"/>
  <c r="H74" i="58"/>
  <c r="L73" i="58"/>
  <c r="K73" i="58"/>
  <c r="J70" i="58"/>
  <c r="J69" i="58"/>
  <c r="L68" i="58"/>
  <c r="L67" i="58"/>
  <c r="L66" i="58"/>
  <c r="L65" i="58"/>
  <c r="L64" i="58"/>
  <c r="L62" i="58"/>
  <c r="K62" i="58"/>
  <c r="L61" i="58"/>
  <c r="K61" i="58"/>
  <c r="L60" i="58"/>
  <c r="K60" i="58"/>
  <c r="L59" i="58"/>
  <c r="K59" i="58"/>
  <c r="L58" i="58"/>
  <c r="K58" i="58"/>
  <c r="L57" i="58"/>
  <c r="K57" i="58"/>
  <c r="L56" i="58"/>
  <c r="K56" i="58"/>
  <c r="L55" i="58"/>
  <c r="K55" i="58"/>
  <c r="L54" i="58"/>
  <c r="L53" i="58"/>
  <c r="K53" i="58"/>
  <c r="L52" i="58"/>
  <c r="K52" i="58"/>
  <c r="L51" i="58"/>
  <c r="K51" i="58"/>
  <c r="L50" i="58"/>
  <c r="L49" i="58"/>
  <c r="K49" i="58"/>
  <c r="L48" i="58"/>
  <c r="K48" i="58"/>
  <c r="L47" i="58"/>
  <c r="K47" i="58"/>
  <c r="K46" i="58"/>
  <c r="L44" i="58"/>
  <c r="K44" i="58"/>
  <c r="K42" i="58"/>
  <c r="K41" i="58"/>
  <c r="L40" i="58"/>
  <c r="K40" i="58"/>
  <c r="K39" i="58"/>
  <c r="K38" i="58"/>
  <c r="K37" i="58"/>
  <c r="L36" i="58"/>
  <c r="K35" i="58"/>
  <c r="K34" i="58"/>
  <c r="K33" i="58"/>
  <c r="L32" i="58"/>
  <c r="K32" i="58"/>
  <c r="K31" i="58"/>
  <c r="K30" i="58"/>
  <c r="K29" i="58"/>
  <c r="L28" i="58"/>
  <c r="K28" i="58"/>
  <c r="K27" i="58"/>
  <c r="K26" i="58"/>
  <c r="K25" i="58"/>
  <c r="L24" i="58"/>
  <c r="K24" i="58"/>
  <c r="L23" i="58"/>
  <c r="K23" i="58"/>
  <c r="L22" i="58"/>
  <c r="K22" i="58"/>
  <c r="L21" i="58"/>
  <c r="H21" i="58"/>
  <c r="K21" i="58" s="1"/>
  <c r="L20" i="58"/>
  <c r="H20" i="58"/>
  <c r="K20" i="58" s="1"/>
  <c r="L19" i="58"/>
  <c r="H19" i="58"/>
  <c r="K19" i="58" s="1"/>
  <c r="L18" i="58"/>
  <c r="K18" i="58"/>
  <c r="L17" i="58"/>
  <c r="H17" i="58"/>
  <c r="L16" i="58"/>
  <c r="K16" i="58"/>
  <c r="L15" i="58"/>
  <c r="K15" i="58"/>
  <c r="L69" i="57"/>
  <c r="M69" i="57"/>
  <c r="P68" i="57"/>
  <c r="L68" i="57"/>
  <c r="M68" i="57"/>
  <c r="P67" i="57"/>
  <c r="L67" i="57"/>
  <c r="M67" i="57"/>
  <c r="L66" i="57"/>
  <c r="L65" i="57"/>
  <c r="M65" i="57"/>
  <c r="O64" i="57"/>
  <c r="N64" i="57"/>
  <c r="K64" i="57"/>
  <c r="L64" i="57"/>
  <c r="L63" i="57"/>
  <c r="M63" i="57"/>
  <c r="K62" i="57"/>
  <c r="I62" i="57"/>
  <c r="L57" i="57"/>
  <c r="M57" i="57"/>
  <c r="L56" i="57"/>
  <c r="M56" i="57"/>
  <c r="L55" i="57"/>
  <c r="M55" i="57"/>
  <c r="L54" i="57"/>
  <c r="M54" i="57"/>
  <c r="L53" i="57"/>
  <c r="M53" i="57"/>
  <c r="L52" i="57"/>
  <c r="M52" i="57"/>
  <c r="L51" i="57"/>
  <c r="M51" i="57"/>
  <c r="L50" i="57"/>
  <c r="M50" i="57"/>
  <c r="L49" i="57"/>
  <c r="M49" i="57"/>
  <c r="P46" i="57"/>
  <c r="L46" i="57"/>
  <c r="M46" i="57"/>
  <c r="O45" i="57"/>
  <c r="O11" i="57" s="1"/>
  <c r="N45" i="57"/>
  <c r="P45" i="57" s="1"/>
  <c r="P11" i="57" s="1"/>
  <c r="L45" i="57"/>
  <c r="L44" i="57"/>
  <c r="L43" i="57"/>
  <c r="M43" i="57"/>
  <c r="L41" i="57"/>
  <c r="M41" i="57"/>
  <c r="L40" i="57"/>
  <c r="M40" i="57"/>
  <c r="L39" i="57"/>
  <c r="M39" i="57"/>
  <c r="L38" i="57"/>
  <c r="M38" i="57"/>
  <c r="L37" i="57"/>
  <c r="M37" i="57"/>
  <c r="L36" i="57"/>
  <c r="M36" i="57"/>
  <c r="L35" i="57"/>
  <c r="M35" i="57"/>
  <c r="L34" i="57"/>
  <c r="M34" i="57"/>
  <c r="L31" i="57"/>
  <c r="M31" i="57"/>
  <c r="L30" i="57"/>
  <c r="L29" i="57"/>
  <c r="M29" i="57"/>
  <c r="L28" i="57"/>
  <c r="M28" i="57"/>
  <c r="L27" i="57"/>
  <c r="M27" i="57"/>
  <c r="L25" i="57"/>
  <c r="M25" i="57"/>
  <c r="M24" i="57"/>
  <c r="L24" i="57"/>
  <c r="L23" i="57"/>
  <c r="M23" i="57"/>
  <c r="L22" i="57"/>
  <c r="M22" i="57"/>
  <c r="L21" i="57"/>
  <c r="L20" i="57"/>
  <c r="M20" i="57"/>
  <c r="M19" i="57"/>
  <c r="L19" i="57"/>
  <c r="M18" i="57"/>
  <c r="L18" i="57"/>
  <c r="M16" i="57"/>
  <c r="L16" i="57"/>
  <c r="L15" i="57"/>
  <c r="M15" i="57"/>
  <c r="L14" i="57"/>
  <c r="M14" i="57"/>
  <c r="L13" i="57"/>
  <c r="O12" i="57"/>
  <c r="J62" i="57"/>
  <c r="L82" i="58"/>
  <c r="K83" i="58"/>
  <c r="K85" i="58"/>
  <c r="L87" i="58"/>
  <c r="K88" i="58"/>
  <c r="K89" i="58"/>
  <c r="L91" i="58"/>
  <c r="K94" i="58"/>
  <c r="L96" i="58"/>
  <c r="K97" i="58"/>
  <c r="L100" i="58"/>
  <c r="L26" i="58"/>
  <c r="L30" i="58"/>
  <c r="L34" i="58"/>
  <c r="K36" i="58"/>
  <c r="L38" i="58"/>
  <c r="L42" i="58"/>
  <c r="L112" i="58"/>
  <c r="K114" i="58"/>
  <c r="L25" i="58"/>
  <c r="L27" i="58"/>
  <c r="L29" i="58"/>
  <c r="L31" i="58"/>
  <c r="L33" i="58"/>
  <c r="L35" i="58"/>
  <c r="L37" i="58"/>
  <c r="L39" i="58"/>
  <c r="L41" i="58"/>
  <c r="L43" i="58"/>
  <c r="L76" i="58"/>
  <c r="L83" i="58"/>
  <c r="L86" i="58"/>
  <c r="L88" i="58"/>
  <c r="L90" i="58"/>
  <c r="L93" i="58"/>
  <c r="L95" i="58"/>
  <c r="L97" i="58"/>
  <c r="L99" i="58"/>
  <c r="J105" i="58"/>
  <c r="L106" i="58"/>
  <c r="L111" i="58"/>
  <c r="L115" i="58"/>
  <c r="M13" i="57"/>
  <c r="M66" i="57"/>
  <c r="L72" i="58"/>
  <c r="L71" i="58" s="1"/>
  <c r="K72" i="58"/>
  <c r="P66" i="41"/>
  <c r="J169" i="52"/>
  <c r="J161" i="52"/>
  <c r="J160" i="52"/>
  <c r="J156" i="52"/>
  <c r="J131" i="52"/>
  <c r="J97" i="52"/>
  <c r="J89" i="52"/>
  <c r="K136" i="52"/>
  <c r="M136" i="52"/>
  <c r="M138" i="52"/>
  <c r="N136" i="52"/>
  <c r="N138" i="52" s="1"/>
  <c r="O136" i="52"/>
  <c r="K137" i="52"/>
  <c r="K138" i="52" s="1"/>
  <c r="M137" i="52"/>
  <c r="N137" i="52"/>
  <c r="O137" i="52"/>
  <c r="O138" i="52" s="1"/>
  <c r="K132" i="52"/>
  <c r="M132" i="52"/>
  <c r="M135" i="52"/>
  <c r="N132" i="52"/>
  <c r="N135" i="52" s="1"/>
  <c r="O132" i="52"/>
  <c r="K133" i="52"/>
  <c r="K135" i="52" s="1"/>
  <c r="M133" i="52"/>
  <c r="N133" i="52"/>
  <c r="O133" i="52"/>
  <c r="O135" i="52" s="1"/>
  <c r="K134" i="52"/>
  <c r="M134" i="52"/>
  <c r="N134" i="52"/>
  <c r="O134" i="52"/>
  <c r="K150" i="52"/>
  <c r="M150" i="52"/>
  <c r="N150" i="52"/>
  <c r="O150" i="52"/>
  <c r="L149" i="52"/>
  <c r="L148" i="52"/>
  <c r="K92" i="52"/>
  <c r="M92" i="52"/>
  <c r="N92" i="52"/>
  <c r="O92" i="52"/>
  <c r="L91" i="52"/>
  <c r="L90" i="52"/>
  <c r="L92" i="52" s="1"/>
  <c r="I169" i="52"/>
  <c r="E169" i="52"/>
  <c r="I168" i="52"/>
  <c r="E168" i="52"/>
  <c r="I167" i="52"/>
  <c r="E167" i="52"/>
  <c r="I166" i="52"/>
  <c r="E166" i="52"/>
  <c r="I165" i="52"/>
  <c r="E165" i="52"/>
  <c r="I164" i="52"/>
  <c r="E164" i="52"/>
  <c r="I163" i="52"/>
  <c r="E163" i="52"/>
  <c r="I162" i="52"/>
  <c r="E162" i="52"/>
  <c r="I161" i="52"/>
  <c r="E161" i="52"/>
  <c r="I160" i="52"/>
  <c r="E160" i="52"/>
  <c r="I159" i="52"/>
  <c r="E159" i="52"/>
  <c r="I158" i="52"/>
  <c r="E158" i="52"/>
  <c r="I157" i="52"/>
  <c r="E157" i="52"/>
  <c r="I156" i="52"/>
  <c r="E156" i="52"/>
  <c r="I155" i="52"/>
  <c r="E155" i="52"/>
  <c r="I154" i="52"/>
  <c r="E154" i="52"/>
  <c r="I153" i="52"/>
  <c r="E153" i="52"/>
  <c r="I152" i="52"/>
  <c r="E152" i="52"/>
  <c r="I151" i="52"/>
  <c r="E151" i="52"/>
  <c r="I150" i="52"/>
  <c r="E150" i="52"/>
  <c r="I149" i="52"/>
  <c r="E149" i="52"/>
  <c r="I148" i="52"/>
  <c r="E148" i="52"/>
  <c r="I147" i="52"/>
  <c r="E147" i="52"/>
  <c r="I146" i="52"/>
  <c r="E146" i="52"/>
  <c r="I145" i="52"/>
  <c r="E145" i="52"/>
  <c r="I144" i="52"/>
  <c r="E144" i="52"/>
  <c r="I143" i="52"/>
  <c r="E143" i="52"/>
  <c r="I142" i="52"/>
  <c r="E142" i="52"/>
  <c r="I141" i="52"/>
  <c r="E141" i="52"/>
  <c r="I140" i="52"/>
  <c r="E140" i="52"/>
  <c r="I139" i="52"/>
  <c r="E139" i="52"/>
  <c r="I138" i="52"/>
  <c r="E138" i="52"/>
  <c r="I137" i="52"/>
  <c r="E137" i="52"/>
  <c r="L137" i="52"/>
  <c r="I136" i="52"/>
  <c r="E136" i="52"/>
  <c r="L136" i="52" s="1"/>
  <c r="L138" i="52" s="1"/>
  <c r="I135" i="52"/>
  <c r="E135" i="52"/>
  <c r="I134" i="52"/>
  <c r="E134" i="52"/>
  <c r="L134" i="52"/>
  <c r="I133" i="52"/>
  <c r="E133" i="52"/>
  <c r="L133" i="52"/>
  <c r="I132" i="52"/>
  <c r="E132" i="52"/>
  <c r="L132" i="52" s="1"/>
  <c r="L135" i="52" s="1"/>
  <c r="I131" i="52"/>
  <c r="E131" i="52"/>
  <c r="I130" i="52"/>
  <c r="E130" i="52"/>
  <c r="I129" i="52"/>
  <c r="E129" i="52"/>
  <c r="I128" i="52"/>
  <c r="E128" i="52"/>
  <c r="I127" i="52"/>
  <c r="E127" i="52"/>
  <c r="I126" i="52"/>
  <c r="E126" i="52"/>
  <c r="I125" i="52"/>
  <c r="E125" i="52"/>
  <c r="I124" i="52"/>
  <c r="E124" i="52"/>
  <c r="I123" i="52"/>
  <c r="E123" i="52"/>
  <c r="I122" i="52"/>
  <c r="E122" i="52"/>
  <c r="I121" i="52"/>
  <c r="E121" i="52"/>
  <c r="I120" i="52"/>
  <c r="E120" i="52"/>
  <c r="I119" i="52"/>
  <c r="E119" i="52"/>
  <c r="I118" i="52"/>
  <c r="E118" i="52"/>
  <c r="I117" i="52"/>
  <c r="E117" i="52"/>
  <c r="I116" i="52"/>
  <c r="E116" i="52"/>
  <c r="I115" i="52"/>
  <c r="E115" i="52"/>
  <c r="I114" i="52"/>
  <c r="E114" i="52"/>
  <c r="I113" i="52"/>
  <c r="E113" i="52"/>
  <c r="I112" i="52"/>
  <c r="E112" i="52"/>
  <c r="I111" i="52"/>
  <c r="E111" i="52"/>
  <c r="I110" i="52"/>
  <c r="E110" i="52"/>
  <c r="I109" i="52"/>
  <c r="E109" i="52"/>
  <c r="I108" i="52"/>
  <c r="E108" i="52"/>
  <c r="I107" i="52"/>
  <c r="E107" i="52"/>
  <c r="I106" i="52"/>
  <c r="E106" i="52"/>
  <c r="I105" i="52"/>
  <c r="E105" i="52"/>
  <c r="I104" i="52"/>
  <c r="E104" i="52"/>
  <c r="I103" i="52"/>
  <c r="E103" i="52"/>
  <c r="I102" i="52"/>
  <c r="E102" i="52"/>
  <c r="I101" i="52"/>
  <c r="E101" i="52"/>
  <c r="I100" i="52"/>
  <c r="E100" i="52"/>
  <c r="I99" i="52"/>
  <c r="E99" i="52"/>
  <c r="I98" i="52"/>
  <c r="E98" i="52"/>
  <c r="I97" i="52"/>
  <c r="E97" i="52"/>
  <c r="I96" i="52"/>
  <c r="E96" i="52"/>
  <c r="I95" i="52"/>
  <c r="E95" i="52"/>
  <c r="I94" i="52"/>
  <c r="E94" i="52"/>
  <c r="I93" i="52"/>
  <c r="E93" i="52"/>
  <c r="I92" i="52"/>
  <c r="E92" i="52"/>
  <c r="I91" i="52"/>
  <c r="E91" i="52"/>
  <c r="I90" i="52"/>
  <c r="E90" i="52"/>
  <c r="I89" i="52"/>
  <c r="E89" i="52"/>
  <c r="I88" i="52"/>
  <c r="E88" i="52"/>
  <c r="I87" i="52"/>
  <c r="E87" i="52"/>
  <c r="I86" i="52"/>
  <c r="E86" i="52"/>
  <c r="I85" i="52"/>
  <c r="E85" i="52"/>
  <c r="I84" i="52"/>
  <c r="E84" i="52"/>
  <c r="I83" i="52"/>
  <c r="E83" i="52"/>
  <c r="I82" i="52"/>
  <c r="E82" i="52"/>
  <c r="I81" i="52"/>
  <c r="E81" i="52"/>
  <c r="I80" i="52"/>
  <c r="E80" i="52"/>
  <c r="I79" i="52"/>
  <c r="E79" i="52"/>
  <c r="I78" i="52"/>
  <c r="E78" i="52"/>
  <c r="I77" i="52"/>
  <c r="E77" i="52"/>
  <c r="I76" i="52"/>
  <c r="E76" i="52"/>
  <c r="I75" i="52"/>
  <c r="E75" i="52"/>
  <c r="I74" i="52"/>
  <c r="E74" i="52"/>
  <c r="I73" i="52"/>
  <c r="E73" i="52"/>
  <c r="I72" i="52"/>
  <c r="E72" i="52"/>
  <c r="I71" i="52"/>
  <c r="E71" i="52"/>
  <c r="I70" i="52"/>
  <c r="E70" i="52"/>
  <c r="I69" i="52"/>
  <c r="E69" i="52"/>
  <c r="I68" i="52"/>
  <c r="E68" i="52"/>
  <c r="I67" i="52"/>
  <c r="E67" i="52"/>
  <c r="I66" i="52"/>
  <c r="E66" i="52"/>
  <c r="I65" i="52"/>
  <c r="E65" i="52"/>
  <c r="I64" i="52"/>
  <c r="E64" i="52"/>
  <c r="I63" i="52"/>
  <c r="E63" i="52"/>
  <c r="I62" i="52"/>
  <c r="E62" i="52"/>
  <c r="I61" i="52"/>
  <c r="E61" i="52"/>
  <c r="I60" i="52"/>
  <c r="E60" i="52"/>
  <c r="I59" i="52"/>
  <c r="E59" i="52"/>
  <c r="I58" i="52"/>
  <c r="E58" i="52"/>
  <c r="I57" i="52"/>
  <c r="E57" i="52"/>
  <c r="I56" i="52"/>
  <c r="E56" i="52"/>
  <c r="I55" i="52"/>
  <c r="E55" i="52"/>
  <c r="I54" i="52"/>
  <c r="E54" i="52"/>
  <c r="I53" i="52"/>
  <c r="E53" i="52"/>
  <c r="I52" i="52"/>
  <c r="E52" i="52"/>
  <c r="I51" i="52"/>
  <c r="E51" i="52"/>
  <c r="I50" i="52"/>
  <c r="E50" i="52"/>
  <c r="I49" i="52"/>
  <c r="E49" i="52"/>
  <c r="I48" i="52"/>
  <c r="E48" i="52"/>
  <c r="I47" i="52"/>
  <c r="E47" i="52"/>
  <c r="I46" i="52"/>
  <c r="E46" i="52"/>
  <c r="I45" i="52"/>
  <c r="E45" i="52"/>
  <c r="I44" i="52"/>
  <c r="E44" i="52"/>
  <c r="I43" i="52"/>
  <c r="E43" i="52"/>
  <c r="I42" i="52"/>
  <c r="E42" i="52"/>
  <c r="I41" i="52"/>
  <c r="E41" i="52"/>
  <c r="I40" i="52"/>
  <c r="E40" i="52"/>
  <c r="I39" i="52"/>
  <c r="E39" i="52"/>
  <c r="I38" i="52"/>
  <c r="E38" i="52"/>
  <c r="I37" i="52"/>
  <c r="E37" i="52"/>
  <c r="I36" i="52"/>
  <c r="E36" i="52"/>
  <c r="I35" i="52"/>
  <c r="E35" i="52"/>
  <c r="I34" i="52"/>
  <c r="E34" i="52"/>
  <c r="I33" i="52"/>
  <c r="E33" i="52"/>
  <c r="I32" i="52"/>
  <c r="E32" i="52"/>
  <c r="I31" i="52"/>
  <c r="E31" i="52"/>
  <c r="I30" i="52"/>
  <c r="E30" i="52"/>
  <c r="I29" i="52"/>
  <c r="E29" i="52"/>
  <c r="I28" i="52"/>
  <c r="E28" i="52"/>
  <c r="I27" i="52"/>
  <c r="E27" i="52"/>
  <c r="I26" i="52"/>
  <c r="E26" i="52"/>
  <c r="I25" i="52"/>
  <c r="E25" i="52"/>
  <c r="I24" i="52"/>
  <c r="E24" i="52"/>
  <c r="I23" i="52"/>
  <c r="E23" i="52"/>
  <c r="I22" i="52"/>
  <c r="E22" i="52"/>
  <c r="I21" i="52"/>
  <c r="E21" i="52"/>
  <c r="I20" i="52"/>
  <c r="E20" i="52"/>
  <c r="I19" i="52"/>
  <c r="E19" i="52"/>
  <c r="I18" i="52"/>
  <c r="E18" i="52"/>
  <c r="I17" i="52"/>
  <c r="E17" i="52"/>
  <c r="I16" i="52"/>
  <c r="E16" i="52"/>
  <c r="I15" i="52"/>
  <c r="E15" i="52"/>
  <c r="I14" i="52"/>
  <c r="E14" i="52"/>
  <c r="I13" i="52"/>
  <c r="E13" i="52"/>
  <c r="I12" i="52"/>
  <c r="E12" i="52"/>
  <c r="L150" i="52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2" i="50"/>
  <c r="L13" i="41"/>
  <c r="M13" i="41"/>
  <c r="D27" i="51"/>
  <c r="L14" i="41"/>
  <c r="M14" i="4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E103" i="50"/>
  <c r="E104" i="50"/>
  <c r="E105" i="50"/>
  <c r="E106" i="50"/>
  <c r="E107" i="50"/>
  <c r="E108" i="50"/>
  <c r="E109" i="50"/>
  <c r="E110" i="50"/>
  <c r="E111" i="50"/>
  <c r="E112" i="50"/>
  <c r="E113" i="50"/>
  <c r="E114" i="50"/>
  <c r="E115" i="50"/>
  <c r="E116" i="50"/>
  <c r="E117" i="50"/>
  <c r="E118" i="50"/>
  <c r="E119" i="50"/>
  <c r="E120" i="50"/>
  <c r="E121" i="50"/>
  <c r="E122" i="50"/>
  <c r="E123" i="50"/>
  <c r="E124" i="50"/>
  <c r="E125" i="50"/>
  <c r="E126" i="50"/>
  <c r="E127" i="50"/>
  <c r="E128" i="50"/>
  <c r="E129" i="50"/>
  <c r="E130" i="50"/>
  <c r="E131" i="50"/>
  <c r="E132" i="50"/>
  <c r="E133" i="50"/>
  <c r="E134" i="50"/>
  <c r="E135" i="50"/>
  <c r="E136" i="50"/>
  <c r="E137" i="50"/>
  <c r="E138" i="50"/>
  <c r="E139" i="50"/>
  <c r="E140" i="50"/>
  <c r="E141" i="50"/>
  <c r="E142" i="50"/>
  <c r="E143" i="50"/>
  <c r="E144" i="50"/>
  <c r="E145" i="50"/>
  <c r="E146" i="50"/>
  <c r="E147" i="50"/>
  <c r="E148" i="50"/>
  <c r="E149" i="50"/>
  <c r="E150" i="50"/>
  <c r="E151" i="50"/>
  <c r="E152" i="50"/>
  <c r="E153" i="50"/>
  <c r="E154" i="50"/>
  <c r="E155" i="50"/>
  <c r="E156" i="50"/>
  <c r="E157" i="50"/>
  <c r="E158" i="50"/>
  <c r="E159" i="50"/>
  <c r="E160" i="50"/>
  <c r="E161" i="50"/>
  <c r="E162" i="50"/>
  <c r="E163" i="50"/>
  <c r="E164" i="50"/>
  <c r="E165" i="50"/>
  <c r="E166" i="50"/>
  <c r="E167" i="50"/>
  <c r="E168" i="50"/>
  <c r="E169" i="50"/>
  <c r="G46" i="31"/>
  <c r="H46" i="31" s="1"/>
  <c r="O62" i="41"/>
  <c r="N62" i="41"/>
  <c r="P65" i="41"/>
  <c r="J12" i="41"/>
  <c r="J11" i="41" s="1"/>
  <c r="M11" i="41" s="1"/>
  <c r="K12" i="41"/>
  <c r="M12" i="41" s="1"/>
  <c r="I12" i="41"/>
  <c r="L12" i="41"/>
  <c r="L44" i="41"/>
  <c r="H18" i="31"/>
  <c r="L20" i="41"/>
  <c r="M20" i="41"/>
  <c r="L21" i="41"/>
  <c r="L22" i="41"/>
  <c r="L23" i="41"/>
  <c r="L24" i="41"/>
  <c r="M22" i="41"/>
  <c r="M23" i="41"/>
  <c r="M24" i="41"/>
  <c r="M57" i="41"/>
  <c r="L40" i="41"/>
  <c r="M40" i="41"/>
  <c r="M41" i="41"/>
  <c r="M43" i="41"/>
  <c r="M65" i="41"/>
  <c r="M63" i="41"/>
  <c r="M46" i="41"/>
  <c r="M39" i="41"/>
  <c r="M37" i="41"/>
  <c r="M28" i="41"/>
  <c r="M25" i="41"/>
  <c r="M21" i="41"/>
  <c r="M16" i="41"/>
  <c r="M15" i="41"/>
  <c r="M67" i="41"/>
  <c r="L67" i="41"/>
  <c r="H69" i="31"/>
  <c r="M66" i="41"/>
  <c r="L66" i="41"/>
  <c r="H68" i="31"/>
  <c r="L65" i="41"/>
  <c r="H67" i="31"/>
  <c r="M64" i="41"/>
  <c r="L64" i="41"/>
  <c r="L63" i="41"/>
  <c r="K62" i="41"/>
  <c r="L62" i="41" s="1"/>
  <c r="I62" i="41"/>
  <c r="M61" i="41"/>
  <c r="L61" i="41"/>
  <c r="K60" i="41"/>
  <c r="M60" i="41" s="1"/>
  <c r="J60" i="41"/>
  <c r="I60" i="41"/>
  <c r="M59" i="41"/>
  <c r="L59" i="41"/>
  <c r="M58" i="41"/>
  <c r="L58" i="41"/>
  <c r="L57" i="41"/>
  <c r="M56" i="41"/>
  <c r="L56" i="41"/>
  <c r="M55" i="41"/>
  <c r="L55" i="41"/>
  <c r="M54" i="41"/>
  <c r="L54" i="41"/>
  <c r="M53" i="41"/>
  <c r="L53" i="41"/>
  <c r="M52" i="41"/>
  <c r="L52" i="41"/>
  <c r="M51" i="41"/>
  <c r="L51" i="41"/>
  <c r="M50" i="41"/>
  <c r="L50" i="41"/>
  <c r="M49" i="41"/>
  <c r="L49" i="41"/>
  <c r="K48" i="41"/>
  <c r="K11" i="41"/>
  <c r="J48" i="41"/>
  <c r="I48" i="41"/>
  <c r="M47" i="41"/>
  <c r="L47" i="41"/>
  <c r="P46" i="41"/>
  <c r="L46" i="41"/>
  <c r="O45" i="41"/>
  <c r="O11" i="41"/>
  <c r="N45" i="41"/>
  <c r="N11" i="41" s="1"/>
  <c r="K45" i="41"/>
  <c r="I45" i="41"/>
  <c r="L45" i="41" s="1"/>
  <c r="L43" i="41"/>
  <c r="L41" i="41"/>
  <c r="L39" i="41"/>
  <c r="M38" i="41"/>
  <c r="L38" i="41"/>
  <c r="L37" i="41"/>
  <c r="M36" i="41"/>
  <c r="L36" i="41"/>
  <c r="M35" i="41"/>
  <c r="L35" i="41"/>
  <c r="M34" i="41"/>
  <c r="L34" i="41"/>
  <c r="M31" i="41"/>
  <c r="L31" i="41"/>
  <c r="L30" i="41"/>
  <c r="M29" i="41"/>
  <c r="L29" i="41"/>
  <c r="L28" i="41"/>
  <c r="M27" i="41"/>
  <c r="L27" i="41"/>
  <c r="L25" i="41"/>
  <c r="M19" i="41"/>
  <c r="L19" i="41"/>
  <c r="M18" i="41"/>
  <c r="L18" i="41"/>
  <c r="L16" i="41"/>
  <c r="L15" i="41"/>
  <c r="O12" i="41"/>
  <c r="J45" i="41"/>
  <c r="M45" i="41" s="1"/>
  <c r="L60" i="41"/>
  <c r="J62" i="41"/>
  <c r="H37" i="31"/>
  <c r="H56" i="31"/>
  <c r="H36" i="31"/>
  <c r="H35" i="31"/>
  <c r="H25" i="31"/>
  <c r="H23" i="31"/>
  <c r="H17" i="31"/>
  <c r="H16" i="31"/>
  <c r="H14" i="31"/>
  <c r="M64" i="57"/>
  <c r="D242" i="60"/>
  <c r="L62" i="57"/>
  <c r="M48" i="41"/>
  <c r="F139" i="60"/>
  <c r="P45" i="41"/>
  <c r="P11" i="41" s="1"/>
  <c r="M21" i="57"/>
  <c r="F132" i="60"/>
  <c r="L48" i="41"/>
  <c r="K81" i="58"/>
  <c r="K110" i="58"/>
  <c r="L81" i="58"/>
  <c r="L113" i="58"/>
  <c r="K64" i="58"/>
  <c r="M62" i="57"/>
  <c r="H62" i="31"/>
  <c r="F22" i="60"/>
  <c r="H105" i="58"/>
  <c r="K106" i="58"/>
  <c r="M48" i="57" l="1"/>
  <c r="M12" i="57"/>
  <c r="K105" i="58"/>
  <c r="K74" i="58"/>
  <c r="J11" i="58"/>
  <c r="J12" i="58"/>
  <c r="I12" i="58"/>
  <c r="I11" i="58"/>
  <c r="J10" i="58"/>
  <c r="I10" i="58"/>
  <c r="J9" i="58"/>
  <c r="F72" i="60"/>
  <c r="F82" i="60"/>
  <c r="F137" i="60"/>
  <c r="F147" i="60"/>
  <c r="F152" i="60"/>
  <c r="F166" i="60"/>
  <c r="F259" i="60"/>
  <c r="F219" i="60"/>
  <c r="D12" i="60"/>
  <c r="F12" i="60" s="1"/>
  <c r="D27" i="60"/>
  <c r="F27" i="60" s="1"/>
  <c r="F262" i="60"/>
  <c r="D47" i="60"/>
  <c r="F47" i="60" s="1"/>
  <c r="E247" i="60"/>
  <c r="F257" i="60"/>
  <c r="F267" i="60"/>
  <c r="D237" i="60"/>
  <c r="F237" i="60" s="1"/>
  <c r="F240" i="60"/>
  <c r="D52" i="60"/>
  <c r="F52" i="60" s="1"/>
  <c r="F202" i="60"/>
  <c r="F107" i="60"/>
  <c r="F252" i="60"/>
  <c r="F168" i="60"/>
  <c r="F177" i="60"/>
  <c r="F187" i="60"/>
  <c r="F62" i="60"/>
  <c r="D42" i="60"/>
  <c r="F42" i="60" s="1"/>
  <c r="F242" i="60"/>
  <c r="D169" i="60"/>
  <c r="F169" i="60" s="1"/>
  <c r="F224" i="60"/>
  <c r="F222" i="60"/>
  <c r="F217" i="60"/>
  <c r="F197" i="60"/>
  <c r="F192" i="60"/>
  <c r="F14" i="60"/>
  <c r="F127" i="60"/>
  <c r="F117" i="60"/>
  <c r="F112" i="60"/>
  <c r="F102" i="60"/>
  <c r="F97" i="60"/>
  <c r="F32" i="60"/>
  <c r="L105" i="58"/>
  <c r="H9" i="58"/>
  <c r="H11" i="58"/>
  <c r="H10" i="58"/>
  <c r="H12" i="58"/>
  <c r="I9" i="58"/>
  <c r="L14" i="58"/>
  <c r="L13" i="58" s="1"/>
  <c r="K14" i="58"/>
  <c r="K13" i="58" s="1"/>
  <c r="K11" i="57"/>
  <c r="L12" i="57"/>
  <c r="I11" i="57"/>
  <c r="F122" i="60"/>
  <c r="F10" i="60"/>
  <c r="L79" i="58"/>
  <c r="L78" i="58" s="1"/>
  <c r="K79" i="58"/>
  <c r="K78" i="58" s="1"/>
  <c r="F159" i="60"/>
  <c r="E157" i="60"/>
  <c r="F161" i="60"/>
  <c r="J11" i="57"/>
  <c r="K109" i="58"/>
  <c r="K108" i="58" s="1"/>
  <c r="I11" i="41"/>
  <c r="L11" i="41" s="1"/>
  <c r="M62" i="41"/>
  <c r="F104" i="60"/>
  <c r="F269" i="60"/>
  <c r="E13" i="60"/>
  <c r="D87" i="60"/>
  <c r="F87" i="60" s="1"/>
  <c r="F162" i="60"/>
  <c r="D13" i="60"/>
  <c r="E9" i="60"/>
  <c r="D249" i="60"/>
  <c r="F164" i="60"/>
  <c r="K71" i="58"/>
  <c r="L11" i="58" l="1"/>
  <c r="L11" i="57"/>
  <c r="K11" i="58"/>
  <c r="L9" i="58"/>
  <c r="K12" i="58"/>
  <c r="L10" i="58"/>
  <c r="K10" i="58"/>
  <c r="L12" i="58"/>
  <c r="K9" i="58"/>
  <c r="F9" i="60"/>
  <c r="D167" i="60"/>
  <c r="F167" i="60" s="1"/>
  <c r="M11" i="57"/>
  <c r="E11" i="60"/>
  <c r="F13" i="60"/>
  <c r="F7" i="60"/>
  <c r="F249" i="60"/>
  <c r="D247" i="60"/>
  <c r="F247" i="60" s="1"/>
  <c r="D11" i="60"/>
  <c r="F157" i="60"/>
  <c r="F11" i="60" l="1"/>
  <c r="F8" i="60"/>
  <c r="F6" i="60"/>
</calcChain>
</file>

<file path=xl/sharedStrings.xml><?xml version="1.0" encoding="utf-8"?>
<sst xmlns="http://schemas.openxmlformats.org/spreadsheetml/2006/main" count="3944" uniqueCount="845">
  <si>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</si>
  <si>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в рамках подпрограммы "Социальная поддержка семьи и детства" муниципальной программы "Социальная поддержка граждан в Белгородском районе на 2014-2020 годы"</t>
  </si>
  <si>
    <t>Выплата ежемесячных пособий гражданам, имеющим детей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</si>
  <si>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</si>
  <si>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Субвенции бюджетам муниципальных образований на 2016 год на выплату единовременной адресной помощи женинам, находящимся в трудной ситуации и сохранившим беременность</t>
  </si>
  <si>
    <t>Основное мероприятие "Предоставление мер социальной поддержки детям-сиротам и детям, оставшимся без попечения родителей"</t>
  </si>
  <si>
    <t>Выплата единовременного пособия при всех формах устройства детей, лишенных родительского попечения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</si>
  <si>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</t>
  </si>
  <si>
    <t>Осуществление мер по социальной защите граждан, являющихся усыновителями</t>
  </si>
  <si>
    <t>Содержание ребенка в семье опекуна и приемной семье, а также вознаграждение, причитающееся приемному родителю</t>
  </si>
  <si>
    <t>Подпрограмма "Обеспечение реализации муниципальной программы "</t>
  </si>
  <si>
    <t>Основное мероприятие "Субвенции на организацию предоставления ежемесячных денежных компенсаций расходов по оплате жилищно-коммунальных услуг"</t>
  </si>
  <si>
    <t>Организация предоставления ежемесячных денежных компенсаций расходов по оплате жилищно-коммунальных услуг</t>
  </si>
  <si>
    <t>06</t>
  </si>
  <si>
    <t>Основное мероприятие " Организация предоставления отдельных мер социальной защиты населения"</t>
  </si>
  <si>
    <t>Организация предоставления отдельных мер социальной защиты населения</t>
  </si>
  <si>
    <t>Основное мероприятие "Осуществление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родителей"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</si>
  <si>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</t>
  </si>
  <si>
    <t>Основное мероприятие "Осуществление деятельности по опеке и попечительства в отношении совершеннолетних лиц"</t>
  </si>
  <si>
    <t>Осуществление деятельности по опеке и попечительства в отношении совершеннолетних лиц</t>
  </si>
  <si>
    <t>Основное мероприятие "Организация предоставления социального пособия на погребение"</t>
  </si>
  <si>
    <t>Подпрограмма "Повышение эффективности муниципальной поддержки социально ориентированных некоммерческих организаций муниципальной программы"</t>
  </si>
  <si>
    <t>Основное мероприятие "Поддержка социально-ориентированных некоммерческих организаций"</t>
  </si>
  <si>
    <t>Мероприятия по поддержке социально-ориентированных некоммерческих организаций</t>
  </si>
  <si>
    <t>МБУ " КЦСОН" и "СРЦдН" ; УСЗН</t>
  </si>
  <si>
    <t>1.1.26.</t>
  </si>
  <si>
    <r>
      <rPr>
        <b/>
        <sz val="9"/>
        <color indexed="8"/>
        <rFont val="Times New Roman"/>
        <family val="1"/>
        <charset val="204"/>
      </rPr>
      <t>Основное меропрятие 1.25</t>
    </r>
    <r>
      <rPr>
        <sz val="9"/>
        <color indexed="8"/>
        <rFont val="Times New Roman"/>
        <family val="1"/>
        <charset val="204"/>
      </rPr>
      <t xml:space="preserve">                    Уплата взносов на капитальный ремонт общего имущества в многоквартирном доме лицам, достигшим возраста семидесяти и восьмидесяти лет </t>
    </r>
    <r>
      <rPr>
        <sz val="9"/>
        <color indexed="56"/>
        <rFont val="Times New Roman"/>
        <family val="1"/>
        <charset val="204"/>
      </rPr>
      <t>(7255</t>
    </r>
    <r>
      <rPr>
        <sz val="9"/>
        <color indexed="8"/>
        <rFont val="Times New Roman"/>
        <family val="1"/>
        <charset val="204"/>
      </rPr>
      <t>)</t>
    </r>
  </si>
  <si>
    <r>
      <t xml:space="preserve">Основное меропрятие 1.25 </t>
    </r>
    <r>
      <rPr>
        <sz val="9"/>
        <color indexed="8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</si>
  <si>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t xml:space="preserve">уплата взносов на капитальный ремонт общего имущества в многоквартирном доме лицам, достигшим возраста семидесяти и восьмидесяти лет </t>
  </si>
  <si>
    <t>МБУ "СРЦдН"</t>
  </si>
  <si>
    <r>
      <t xml:space="preserve">Подпрограмма 2                                                   </t>
    </r>
    <r>
      <rPr>
        <sz val="10"/>
        <color indexed="8"/>
        <rFont val="Times New Roman"/>
        <family val="1"/>
        <charset val="204"/>
      </rPr>
      <t>" Модернизация и развитие социального обслуживания"</t>
    </r>
  </si>
  <si>
    <r>
      <t>Подпрограмма 3</t>
    </r>
    <r>
      <rPr>
        <sz val="10"/>
        <color indexed="8"/>
        <rFont val="Times New Roman"/>
        <family val="1"/>
        <charset val="204"/>
      </rPr>
      <t xml:space="preserve">                                  "Социальная поддержка семьи и детсва"</t>
    </r>
  </si>
  <si>
    <r>
      <t xml:space="preserve">Подпрограмма 4                                           </t>
    </r>
    <r>
      <rPr>
        <sz val="10"/>
        <color indexed="8"/>
        <rFont val="Times New Roman"/>
        <family val="1"/>
        <charset val="204"/>
      </rPr>
      <t>"Повышение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</si>
  <si>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t xml:space="preserve">Подпрограмма 1                                                          </t>
    </r>
    <r>
      <rPr>
        <sz val="10"/>
        <color indexed="8"/>
        <rFont val="Times New Roman"/>
        <family val="1"/>
        <charset val="204"/>
      </rPr>
      <t>" Развитие мер социальной поддержки отдельных категорий граждан"</t>
    </r>
  </si>
  <si>
    <t>Расходы (тыс.руб) в 2017году</t>
  </si>
  <si>
    <t>(расшифровка подписи)</t>
  </si>
  <si>
    <r>
      <rPr>
        <b/>
        <sz val="9"/>
        <color indexed="8"/>
        <rFont val="Times New Roman"/>
        <family val="1"/>
        <charset val="204"/>
      </rPr>
      <t>Основное меропрятие2.2</t>
    </r>
    <r>
      <rPr>
        <sz val="9"/>
        <color indexed="8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                      </t>
    </r>
    <r>
      <rPr>
        <sz val="9"/>
        <color indexed="56"/>
        <rFont val="Times New Roman"/>
        <family val="1"/>
        <charset val="204"/>
      </rPr>
      <t>(7159-КВФО 2)</t>
    </r>
    <r>
      <rPr>
        <sz val="9"/>
        <color indexed="8"/>
        <rFont val="Times New Roman"/>
        <family val="1"/>
        <charset val="204"/>
      </rPr>
      <t xml:space="preserve">
</t>
    </r>
  </si>
  <si>
    <r>
      <rPr>
        <b/>
        <sz val="9"/>
        <color indexed="8"/>
        <rFont val="Times New Roman"/>
        <family val="1"/>
        <charset val="204"/>
      </rPr>
      <t>Основное меропрятие2.1</t>
    </r>
    <r>
      <rPr>
        <sz val="9"/>
        <color indexed="8"/>
        <rFont val="Times New Roman"/>
        <family val="1"/>
        <charset val="204"/>
      </rPr>
      <t xml:space="preserve">Осуществление полномочий по обеспечению прав граждан на социальное обслуживание  </t>
    </r>
    <r>
      <rPr>
        <sz val="9"/>
        <color indexed="8"/>
        <rFont val="Times New Roman"/>
        <family val="1"/>
        <charset val="204"/>
      </rPr>
      <t xml:space="preserve">
</t>
    </r>
  </si>
  <si>
    <r>
      <rPr>
        <b/>
        <sz val="9"/>
        <color indexed="8"/>
        <rFont val="Times New Roman"/>
        <family val="1"/>
        <charset val="204"/>
      </rPr>
      <t xml:space="preserve"> Основное меропрятие 3.4</t>
    </r>
    <r>
      <rPr>
        <sz val="9"/>
        <color indexed="8"/>
        <rFont val="Times New Roman"/>
        <family val="1"/>
        <charset val="204"/>
      </rPr>
      <t xml:space="preserve"> 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</si>
  <si>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t xml:space="preserve">Основное меропрятие 3.11  </t>
    </r>
    <r>
      <rPr>
        <sz val="9"/>
        <color indexed="8"/>
        <rFont val="Times New Roman"/>
        <family val="1"/>
        <charset val="204"/>
      </rPr>
      <t xml:space="preserve"> 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</si>
  <si>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мероприятие 4.1        </t>
    </r>
    <r>
      <rPr>
        <sz val="10"/>
        <color indexed="8"/>
        <rFont val="Times New Roman"/>
        <family val="1"/>
        <charset val="204"/>
      </rPr>
      <t>Мероприятия по поддержке социально-ориентированных некоммерческих организаций</t>
    </r>
  </si>
  <si>
    <t xml:space="preserve">Осуществление полномочий по обеспечению прав граждан на социальное обслуживание  
</t>
  </si>
  <si>
    <r>
      <rPr>
        <b/>
        <sz val="10"/>
        <color indexed="8"/>
        <rFont val="Times New Roman"/>
        <family val="1"/>
        <charset val="204"/>
      </rPr>
      <t>Основное мероприятие 2.1</t>
    </r>
    <r>
      <rPr>
        <sz val="10"/>
        <color indexed="8"/>
        <rFont val="Times New Roman"/>
        <family val="1"/>
        <charset val="204"/>
      </rPr>
      <t xml:space="preserve"> Осуществление полномочий по обеспечению прав граждан на социальное обслуживание  
</t>
    </r>
  </si>
  <si>
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</si>
  <si>
    <r>
      <rPr>
        <b/>
        <sz val="10"/>
        <color indexed="8"/>
        <rFont val="Times New Roman"/>
        <family val="1"/>
        <charset val="204"/>
      </rPr>
      <t xml:space="preserve"> Основное меропрятие 3.4 </t>
    </r>
    <r>
      <rPr>
        <sz val="10"/>
        <color indexed="8"/>
        <rFont val="Times New Roman"/>
        <family val="1"/>
        <charset val="204"/>
      </rPr>
      <t>Осуществление дополнительных мер социальной защиты семей, родивших третьего и последующих детей по предоставлению материнского(семейного) капитала (7300)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</si>
  <si>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3.5 </t>
    </r>
    <r>
      <rPr>
        <sz val="9"/>
        <color indexed="8"/>
        <rFont val="Times New Roman"/>
        <family val="1"/>
        <charset val="204"/>
      </rPr>
      <t>Выплата ежемесячных пособий гражданам, имеющим детей  ( 7285)</t>
    </r>
  </si>
  <si>
    <t xml:space="preserve"> Выплата ежемесячных пособий гражданам, имеющим детей  ( 7285)</t>
  </si>
  <si>
    <r>
      <t xml:space="preserve">Основное меропрятие 3.5 </t>
    </r>
    <r>
      <rPr>
        <sz val="10"/>
        <color indexed="8"/>
        <rFont val="Times New Roman"/>
        <family val="1"/>
        <charset val="204"/>
      </rPr>
      <t>Выплата ежемесячных пособий гражданам, имеющим детей  ( 7285)</t>
    </r>
  </si>
  <si>
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</si>
  <si>
    <r>
      <t xml:space="preserve">Основное меропрятие 3.11                 </t>
    </r>
    <r>
      <rPr>
        <sz val="10"/>
        <color indexed="8"/>
        <rFont val="Times New Roman"/>
        <family val="1"/>
        <charset val="204"/>
      </rPr>
      <t>Субвенции бюджетам муниципальных образований на 2016год на выплату единовременной адресной помощи женщинам, находящимся в трудной ситуации и сохранившим беременность (7400)</t>
    </r>
  </si>
  <si>
    <t>Социальная поддержка вдов Героев Советского Союза, Героев Российской Федерации и полных кавалеров ордена Славы (72090)</t>
  </si>
  <si>
    <t>03102R4620</t>
  </si>
  <si>
    <t>МБУ "КЦСОН";                         МБУ "СРЦдН"</t>
  </si>
  <si>
    <t>Отчетный период 2017</t>
  </si>
  <si>
    <t>1.1.27.</t>
  </si>
  <si>
    <t>0310172560</t>
  </si>
  <si>
    <t>634</t>
  </si>
  <si>
    <t>0310372090</t>
  </si>
  <si>
    <t>Ассигнования 2017 год</t>
  </si>
  <si>
    <r>
      <rPr>
        <b/>
        <sz val="10"/>
        <color indexed="10"/>
        <rFont val="Times New Roman"/>
        <family val="1"/>
        <charset val="204"/>
      </rPr>
      <t xml:space="preserve">Подпрограмма 4     </t>
    </r>
    <r>
      <rPr>
        <sz val="10"/>
        <color indexed="10"/>
        <rFont val="Times New Roman"/>
        <family val="1"/>
        <charset val="204"/>
      </rPr>
      <t xml:space="preserve">                                     "Повышение эффективности муниципальной поддержки социально ориентированных некоммерческих организаций муниципальной программы"</t>
    </r>
  </si>
  <si>
    <r>
      <rPr>
        <b/>
        <sz val="10"/>
        <color indexed="10"/>
        <rFont val="Times New Roman"/>
        <family val="1"/>
        <charset val="204"/>
      </rPr>
      <t xml:space="preserve">Подпрограмма 5 </t>
    </r>
    <r>
      <rPr>
        <sz val="10"/>
        <color indexed="10"/>
        <rFont val="Times New Roman"/>
        <family val="1"/>
        <charset val="204"/>
      </rPr>
      <t xml:space="preserve">                                      "Обеспечение реализации муниципальной программы"</t>
    </r>
  </si>
  <si>
    <r>
      <rPr>
        <b/>
        <sz val="10"/>
        <color indexed="10"/>
        <rFont val="Times New Roman"/>
        <family val="1"/>
        <charset val="204"/>
      </rPr>
      <t xml:space="preserve">Подпрограмма 3 </t>
    </r>
    <r>
      <rPr>
        <sz val="10"/>
        <color indexed="10"/>
        <rFont val="Times New Roman"/>
        <family val="1"/>
        <charset val="204"/>
      </rPr>
      <t xml:space="preserve">                       "Социальная поддержка семьи и детсва"</t>
    </r>
  </si>
  <si>
    <r>
      <rPr>
        <b/>
        <sz val="10"/>
        <color indexed="10"/>
        <rFont val="Times New Roman"/>
        <family val="1"/>
        <charset val="204"/>
      </rPr>
      <t xml:space="preserve">Подпрограмма 2  </t>
    </r>
    <r>
      <rPr>
        <sz val="10"/>
        <color indexed="10"/>
        <rFont val="Times New Roman"/>
        <family val="1"/>
        <charset val="204"/>
      </rPr>
      <t xml:space="preserve">                              " Модернизация и развитие социального обслуживания"</t>
    </r>
  </si>
  <si>
    <r>
      <rPr>
        <b/>
        <sz val="10"/>
        <color indexed="10"/>
        <rFont val="Times New Roman"/>
        <family val="1"/>
        <charset val="204"/>
      </rPr>
      <t xml:space="preserve">Подпрограмма 1   </t>
    </r>
    <r>
      <rPr>
        <sz val="10"/>
        <color indexed="10"/>
        <rFont val="Times New Roman"/>
        <family val="1"/>
        <charset val="204"/>
      </rPr>
      <t xml:space="preserve">                                 "Развитие мер социальной поддержки отдельных категорий граждан"</t>
    </r>
  </si>
  <si>
    <r>
      <rPr>
        <b/>
        <sz val="12"/>
        <color indexed="56"/>
        <rFont val="Times New Roman"/>
        <family val="1"/>
        <charset val="204"/>
      </rPr>
      <t>Муниципальная программа</t>
    </r>
    <r>
      <rPr>
        <b/>
        <sz val="10"/>
        <color indexed="56"/>
        <rFont val="Times New Roman"/>
        <family val="1"/>
        <charset val="204"/>
      </rPr>
      <t xml:space="preserve">                        "Социальная поддержка граждан на территории Белгордского района на 2015-2020гг"</t>
    </r>
  </si>
  <si>
    <r>
      <rPr>
        <b/>
        <sz val="10"/>
        <color indexed="8"/>
        <rFont val="Times New Roman"/>
        <family val="1"/>
        <charset val="204"/>
      </rPr>
      <t>Основное меропрятие 1.15</t>
    </r>
    <r>
      <rPr>
        <sz val="10"/>
        <color indexed="8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(7245)</t>
    </r>
  </si>
  <si>
    <r>
      <rPr>
        <b/>
        <sz val="10"/>
        <color indexed="8"/>
        <rFont val="Times New Roman"/>
        <family val="1"/>
        <charset val="204"/>
      </rPr>
      <t>Основное меропрятие 1.16</t>
    </r>
    <r>
      <rPr>
        <sz val="10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(7251)</t>
    </r>
  </si>
  <si>
    <r>
      <rPr>
        <b/>
        <sz val="10"/>
        <color indexed="8"/>
        <rFont val="Times New Roman"/>
        <family val="1"/>
        <charset val="204"/>
      </rPr>
      <t>Основное меропрятие 1.17</t>
    </r>
    <r>
      <rPr>
        <sz val="10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</si>
  <si>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меропрятие 1.18 </t>
    </r>
    <r>
      <rPr>
        <sz val="10"/>
        <color indexed="8"/>
        <rFont val="Times New Roman"/>
        <family val="1"/>
        <charset val="204"/>
      </rPr>
      <t>Выплата ежемесячных денежных компенсаций расходов по оплате жилищно-коммунальных услуг многодетным (7253)</t>
    </r>
  </si>
  <si>
    <r>
      <rPr>
        <b/>
        <sz val="10"/>
        <color indexed="8"/>
        <rFont val="Times New Roman"/>
        <family val="1"/>
        <charset val="204"/>
      </rPr>
      <t>Основное мероприятие 1.19</t>
    </r>
    <r>
      <rPr>
        <sz val="10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(7254)</t>
    </r>
  </si>
  <si>
    <r>
      <rPr>
        <b/>
        <sz val="10"/>
        <color indexed="8"/>
        <rFont val="Times New Roman"/>
        <family val="1"/>
        <charset val="204"/>
      </rPr>
      <t xml:space="preserve"> Основное меропрятие 1.20</t>
    </r>
    <r>
      <rPr>
        <sz val="10"/>
        <color indexed="8"/>
        <rFont val="Times New Roman"/>
        <family val="1"/>
        <charset val="204"/>
      </rPr>
      <t xml:space="preserve"> Предоставление материальной и иной помощи для погребения (7262)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</si>
  <si>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мероприятие 1.25 </t>
    </r>
    <r>
      <rPr>
        <sz val="10"/>
        <color indexed="8"/>
        <rFont val="Times New Roman"/>
        <family val="1"/>
        <charset val="204"/>
      </rPr>
      <t xml:space="preserve">  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</t>
    </r>
    <r>
      <rPr>
        <b/>
        <sz val="10"/>
        <color indexed="8"/>
        <rFont val="Times New Roman"/>
        <family val="1"/>
        <charset val="204"/>
      </rPr>
      <t/>
    </r>
  </si>
  <si>
    <t>4Основное мероприятие 1.13</t>
  </si>
  <si>
    <t>Люлина О.В.</t>
  </si>
  <si>
    <t>(подпись)</t>
  </si>
  <si>
    <t xml:space="preserve">Главный бухгалтер     </t>
  </si>
  <si>
    <t>Ефимцова Л.Н.</t>
  </si>
  <si>
    <t xml:space="preserve">Руководитель  УСЗН администрации Белгородског района   </t>
  </si>
  <si>
    <r>
      <rPr>
        <b/>
        <sz val="10"/>
        <color indexed="8"/>
        <rFont val="Times New Roman"/>
        <family val="1"/>
        <charset val="204"/>
      </rPr>
      <t>Основание мероприятие 1.6</t>
    </r>
    <r>
      <rPr>
        <sz val="10"/>
        <color indexed="8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 (72090)</t>
    </r>
  </si>
  <si>
    <r>
      <t xml:space="preserve">Основное меропрятие 1.23  </t>
    </r>
    <r>
      <rPr>
        <sz val="10"/>
        <color indexed="8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граждан   7381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</si>
  <si>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меропрятие 1.22 </t>
    </r>
    <r>
      <rPr>
        <sz val="10"/>
        <color indexed="8"/>
        <rFont val="Times New Roman"/>
        <family val="1"/>
        <charset val="204"/>
      </rPr>
      <t>Выплата муниципальной доплаты к пенсии</t>
    </r>
  </si>
  <si>
    <t>Всего по муниципальной программе                         "Социальная поддержка граждан на территории Белгордского района на 2015-2020гг"</t>
  </si>
  <si>
    <t xml:space="preserve">Комитет социальной политики в лице управления социальной защиты администрации Белгородского района </t>
  </si>
  <si>
    <r>
      <rPr>
        <b/>
        <sz val="9"/>
        <color indexed="8"/>
        <rFont val="Times New Roman"/>
        <family val="1"/>
        <charset val="204"/>
      </rPr>
      <t>Основное меропрятие 1.17</t>
    </r>
    <r>
      <rPr>
        <sz val="9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</t>
    </r>
    <r>
      <rPr>
        <sz val="9"/>
        <color indexed="56"/>
        <rFont val="Times New Roman"/>
        <family val="1"/>
        <charset val="204"/>
      </rPr>
      <t>(7252)</t>
    </r>
  </si>
  <si>
    <r>
      <rPr>
        <b/>
        <sz val="9"/>
        <color indexed="8"/>
        <rFont val="Times New Roman"/>
        <family val="1"/>
        <charset val="204"/>
      </rPr>
      <t>Основное меропрятие 1.16</t>
    </r>
    <r>
      <rPr>
        <sz val="9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ветеранам труда </t>
    </r>
    <r>
      <rPr>
        <sz val="9"/>
        <color indexed="56"/>
        <rFont val="Times New Roman"/>
        <family val="1"/>
        <charset val="204"/>
      </rPr>
      <t>(7251)</t>
    </r>
  </si>
  <si>
    <r>
      <rPr>
        <b/>
        <sz val="9"/>
        <color indexed="8"/>
        <rFont val="Times New Roman"/>
        <family val="1"/>
        <charset val="204"/>
      </rPr>
      <t>Основное меропрятие 1.15</t>
    </r>
    <r>
      <rPr>
        <sz val="9"/>
        <color indexed="8"/>
        <rFont val="Times New Roman"/>
        <family val="1"/>
        <charset val="204"/>
      </rPr>
      <t xml:space="preserve"> Оплата ежемесячных денежных выплат лицам, родившимся в период с 22 июня 1923 года по 3 сентября 1945 года (Дети войны) </t>
    </r>
    <r>
      <rPr>
        <sz val="9"/>
        <color indexed="56"/>
        <rFont val="Times New Roman"/>
        <family val="1"/>
        <charset val="204"/>
      </rPr>
      <t>(7245</t>
    </r>
    <r>
      <rPr>
        <sz val="9"/>
        <color indexed="8"/>
        <rFont val="Times New Roman"/>
        <family val="1"/>
        <charset val="204"/>
      </rPr>
      <t>)</t>
    </r>
  </si>
  <si>
    <r>
      <rPr>
        <b/>
        <sz val="9"/>
        <color indexed="8"/>
        <rFont val="Times New Roman"/>
        <family val="1"/>
        <charset val="204"/>
      </rPr>
      <t>Основное меропрятие 1.18</t>
    </r>
    <r>
      <rPr>
        <sz val="9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многодетным</t>
    </r>
    <r>
      <rPr>
        <sz val="9"/>
        <color indexed="56"/>
        <rFont val="Times New Roman"/>
        <family val="1"/>
        <charset val="204"/>
      </rPr>
      <t xml:space="preserve"> (7253)</t>
    </r>
  </si>
  <si>
    <r>
      <rPr>
        <b/>
        <sz val="9"/>
        <color indexed="8"/>
        <rFont val="Times New Roman"/>
        <family val="1"/>
        <charset val="204"/>
      </rPr>
      <t>Основное меропрятие 1.19</t>
    </r>
    <r>
      <rPr>
        <sz val="9"/>
        <color indexed="8"/>
        <rFont val="Times New Roman"/>
        <family val="1"/>
        <charset val="204"/>
      </rPr>
      <t xml:space="preserve"> Выплата ежемесячных денежных компенсаций расходов по оплате жилищно-коммунальных услуг иным категориям граждан </t>
    </r>
    <r>
      <rPr>
        <sz val="9"/>
        <color indexed="56"/>
        <rFont val="Times New Roman"/>
        <family val="1"/>
        <charset val="204"/>
      </rPr>
      <t>(7254</t>
    </r>
    <r>
      <rPr>
        <sz val="9"/>
        <color indexed="8"/>
        <rFont val="Times New Roman"/>
        <family val="1"/>
        <charset val="204"/>
      </rPr>
      <t>)</t>
    </r>
  </si>
  <si>
    <r>
      <rPr>
        <b/>
        <sz val="9"/>
        <color indexed="8"/>
        <rFont val="Times New Roman"/>
        <family val="1"/>
        <charset val="204"/>
      </rPr>
      <t>Основное меропрятие 1.20</t>
    </r>
    <r>
      <rPr>
        <sz val="9"/>
        <color indexed="8"/>
        <rFont val="Times New Roman"/>
        <family val="1"/>
        <charset val="204"/>
      </rPr>
      <t xml:space="preserve"> Предоставление материальной и иной помощи для погребения </t>
    </r>
    <r>
      <rPr>
        <sz val="9"/>
        <color indexed="56"/>
        <rFont val="Times New Roman"/>
        <family val="1"/>
        <charset val="204"/>
      </rPr>
      <t>(7262</t>
    </r>
    <r>
      <rPr>
        <sz val="9"/>
        <color indexed="8"/>
        <rFont val="Times New Roman"/>
        <family val="1"/>
        <charset val="204"/>
      </rPr>
      <t>)</t>
    </r>
  </si>
  <si>
    <r>
      <rPr>
        <b/>
        <sz val="9"/>
        <color indexed="8"/>
        <rFont val="Times New Roman"/>
        <family val="1"/>
        <charset val="204"/>
      </rPr>
      <t>Основное меропрятие 1.21</t>
    </r>
    <r>
      <rPr>
        <sz val="9"/>
        <color indexed="8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indexed="30"/>
        <rFont val="Times New Roman"/>
        <family val="1"/>
        <charset val="204"/>
      </rPr>
      <t xml:space="preserve">(798)   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</si>
  <si>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1.22 </t>
    </r>
    <r>
      <rPr>
        <sz val="9"/>
        <color indexed="8"/>
        <rFont val="Times New Roman"/>
        <family val="1"/>
        <charset val="204"/>
      </rPr>
      <t>Выплата муниципальной доплаты к пенсии  (</t>
    </r>
    <r>
      <rPr>
        <sz val="9"/>
        <color indexed="30"/>
        <rFont val="Times New Roman"/>
        <family val="1"/>
        <charset val="204"/>
      </rPr>
      <t>1261)</t>
    </r>
  </si>
  <si>
    <r>
      <rPr>
        <b/>
        <sz val="9"/>
        <color indexed="8"/>
        <rFont val="Times New Roman"/>
        <family val="1"/>
        <charset val="204"/>
      </rPr>
      <t>Основное меропрятие 1.23</t>
    </r>
    <r>
      <rPr>
        <sz val="9"/>
        <color indexed="8"/>
        <rFont val="Times New Roman"/>
        <family val="1"/>
        <charset val="204"/>
      </rPr>
      <t xml:space="preserve"> Субвенции на организацию транспортного обслуживания населения в пригородном межмуниципальном сообщении в рамках подпрограммы «Развитие мер социальной поддержки отдельных категорий граждан   </t>
    </r>
    <r>
      <rPr>
        <sz val="9"/>
        <color indexed="30"/>
        <rFont val="Times New Roman"/>
        <family val="1"/>
        <charset val="204"/>
      </rPr>
      <t>7381</t>
    </r>
  </si>
  <si>
    <r>
      <rPr>
        <b/>
        <sz val="9"/>
        <rFont val="Times New Roman"/>
        <family val="1"/>
        <charset val="204"/>
      </rPr>
      <t>Основное меропрятие 1.24</t>
    </r>
    <r>
      <rPr>
        <sz val="9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</t>
    </r>
  </si>
  <si>
    <r>
      <t xml:space="preserve">Основное меропрятие 1.25  </t>
    </r>
    <r>
      <rPr>
        <sz val="9"/>
        <rFont val="Times New Roman"/>
        <family val="1"/>
        <charset val="204"/>
      </rPr>
  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  </r>
  </si>
  <si>
    <r>
      <t xml:space="preserve">"________" ______________________   20 </t>
    </r>
    <r>
      <rPr>
        <b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г.</t>
    </r>
  </si>
  <si>
    <t>8Основное мероприятие 1.8</t>
  </si>
  <si>
    <t>5Основное мероприятие 1.14</t>
  </si>
  <si>
    <t>Основное меропрятие 1.25</t>
  </si>
  <si>
    <t xml:space="preserve">  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</si>
  <si>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r>
      <rPr>
        <b/>
        <sz val="10"/>
        <color indexed="8"/>
        <rFont val="Times New Roman"/>
        <family val="1"/>
        <charset val="204"/>
      </rPr>
      <t>Основное мероприятие 1.26</t>
    </r>
    <r>
      <rPr>
        <sz val="10"/>
        <color indexed="8"/>
        <rFont val="Times New Roman"/>
        <family val="1"/>
        <charset val="204"/>
      </rPr>
      <t xml:space="preserve"> уплата взносов на капитальный ремонт общего имущества в многоквартирном доме лицам, достигшим возраста семидесяти и восьмидесяти лет (7255)</t>
    </r>
  </si>
  <si>
    <r>
      <rPr>
        <b/>
        <sz val="10"/>
        <color indexed="8"/>
        <rFont val="Times New Roman"/>
        <family val="1"/>
        <charset val="204"/>
      </rPr>
      <t>Основание мероприятие 1.5</t>
    </r>
    <r>
      <rPr>
        <sz val="10"/>
        <color indexed="8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</si>
  <si>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мероприятие 1.24 </t>
    </r>
    <r>
      <rPr>
        <sz val="10"/>
        <color indexed="8"/>
        <rFont val="Times New Roman"/>
        <family val="1"/>
        <charset val="204"/>
      </rPr>
      <t>Субвенция на уплату взноса на капитальный ремонт общего имущества в многоквартирном доме лицам, достигшим возраста семидесяти и восьмидесяти лет (R4620)</t>
    </r>
  </si>
  <si>
    <t>показатель годовой с 2017года выплата приостановленна</t>
  </si>
  <si>
    <t xml:space="preserve">отсутсвие получателя средств </t>
  </si>
  <si>
    <t>показатель годовой (субсидии)</t>
  </si>
  <si>
    <t xml:space="preserve"> (ед.)</t>
  </si>
  <si>
    <t>Приложение №2 к Методическим рекомендациям по мониторингу раализации муниципальных программ Белгородского района  (приказ Комитета финансов и бюджетной политики от 30 января2015года №9 "Об утверждени Методических рекомендаций по мониторингу реализации муниципальных программ Белгородского района")</t>
  </si>
  <si>
    <t>Форма 1. Общие сведения о реализации муниципальной программы за  I полугодие  2017 г.</t>
  </si>
  <si>
    <t xml:space="preserve">I полугодие </t>
  </si>
  <si>
    <t>Дата печати 07.07.2017 (09:58:27)</t>
  </si>
  <si>
    <t xml:space="preserve"> на 01.07.2017 г.</t>
  </si>
  <si>
    <t>КП</t>
  </si>
  <si>
    <t>Дата печати 07.07.2017 (10:39:09)</t>
  </si>
  <si>
    <t xml:space="preserve">Остаток </t>
  </si>
  <si>
    <t>М 71270</t>
  </si>
  <si>
    <t>М 71250</t>
  </si>
  <si>
    <t>М 71240</t>
  </si>
  <si>
    <t>М 71230</t>
  </si>
  <si>
    <t>М 71260</t>
  </si>
  <si>
    <t>М 72870</t>
  </si>
  <si>
    <t>М 72860</t>
  </si>
  <si>
    <t>М 71370</t>
  </si>
  <si>
    <t>17-206</t>
  </si>
  <si>
    <t>17-168/200</t>
  </si>
  <si>
    <t>17-168/100</t>
  </si>
  <si>
    <t>MR- 0840</t>
  </si>
  <si>
    <t>М 74000</t>
  </si>
  <si>
    <t>М 73000</t>
  </si>
  <si>
    <t>М 72880</t>
  </si>
  <si>
    <t>М 72850</t>
  </si>
  <si>
    <t>17-88401</t>
  </si>
  <si>
    <t>17-88402</t>
  </si>
  <si>
    <t>М 71590</t>
  </si>
  <si>
    <t>М 72350</t>
  </si>
  <si>
    <t>М 72090</t>
  </si>
  <si>
    <t>М 71990</t>
  </si>
  <si>
    <t>17-А39</t>
  </si>
  <si>
    <t>R 4620 (обл)</t>
  </si>
  <si>
    <t>М 72540</t>
  </si>
  <si>
    <t>М 72530</t>
  </si>
  <si>
    <t>М 72520</t>
  </si>
  <si>
    <t>(910) М 72510</t>
  </si>
  <si>
    <t>М 71510</t>
  </si>
  <si>
    <t>17-887/01</t>
  </si>
  <si>
    <t>17-887/02</t>
  </si>
  <si>
    <t>17-887/03</t>
  </si>
  <si>
    <t>М 7381</t>
  </si>
  <si>
    <t>М 72620</t>
  </si>
  <si>
    <t>М 72560</t>
  </si>
  <si>
    <t>М 72450</t>
  </si>
  <si>
    <t>910- М 7243</t>
  </si>
  <si>
    <t>(910)М 72420</t>
  </si>
  <si>
    <t>910- М 72410</t>
  </si>
  <si>
    <t>М 72380</t>
  </si>
  <si>
    <t>М 72370</t>
  </si>
  <si>
    <t>М 72360</t>
  </si>
  <si>
    <t>М 72310</t>
  </si>
  <si>
    <t>17-180</t>
  </si>
  <si>
    <t>17-211</t>
  </si>
  <si>
    <t>17-798</t>
  </si>
  <si>
    <t>1.3.12.</t>
  </si>
  <si>
    <r>
      <t xml:space="preserve">Основное меропрятие 3.12  </t>
    </r>
    <r>
      <rPr>
        <sz val="9"/>
        <color indexed="8"/>
        <rFont val="Times New Roman"/>
        <family val="1"/>
        <charset val="204"/>
      </rPr>
      <t xml:space="preserve"> Субвенция на единовременную выплату гос.пособий лицам, не подлежащих обязательному соц.страхов.на случай временной нетрудоспособности (5384)</t>
    </r>
  </si>
  <si>
    <t>1.3.13.</t>
  </si>
  <si>
    <r>
      <t xml:space="preserve">Основное меропрятие 3.13.  </t>
    </r>
    <r>
      <rPr>
        <sz val="9"/>
        <color indexed="8"/>
        <rFont val="Times New Roman"/>
        <family val="1"/>
        <charset val="204"/>
      </rPr>
      <t xml:space="preserve"> Субвенция на выплату гос.пособий лицам, не подлежащих обязательному соц.страхов.на случай временной нетрудоспособности (53845</t>
    </r>
  </si>
  <si>
    <t>Ответственный исполнитель,соисполнитель, участник администрации Белгородского района</t>
  </si>
  <si>
    <t>Основное мероприятие 3.12</t>
  </si>
  <si>
    <t>00330153840</t>
  </si>
  <si>
    <t>Основное мероприятие 3.13</t>
  </si>
  <si>
    <t>Субвенция на гос.пособий лицам, не подлежащих обязательному соц.страхованию на случай временной нетрудоспособности (5385)</t>
  </si>
  <si>
    <t>00330153850</t>
  </si>
  <si>
    <t xml:space="preserve"> </t>
  </si>
  <si>
    <r>
      <rPr>
        <b/>
        <sz val="10"/>
        <color indexed="8"/>
        <rFont val="Times New Roman"/>
        <family val="1"/>
        <charset val="204"/>
      </rPr>
      <t xml:space="preserve">Основное мероприяте 1.1 </t>
    </r>
    <r>
      <rPr>
        <sz val="10"/>
        <color indexed="8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годы"(211)5220</t>
    </r>
  </si>
  <si>
    <t>Форма 1. Общие сведения о реализации муниципальной программы за  2017 г.</t>
  </si>
  <si>
    <t>Выплата муниципальной доплаты к пенсии в рамках подпрограммы «Развитие мер социальной поддержки отдельных категорий граждан» (1261)</t>
  </si>
  <si>
    <t>Субвенции на организацию транспортного обслуживания населения в пригородном межмуниципальном сообщении (7381)</t>
  </si>
  <si>
    <t>Субвенция на уплату взноса на капитальный ремонт общего имущества в многоквартирном доме лицам, достигшим возраста семидесяти и восьмидесяти лет  (R4620)</t>
  </si>
  <si>
    <t>ответственный исполнитель подпрограммы - Комитет социальной поликики в лице управления социальной защиты населения администрации Белгородского района</t>
  </si>
  <si>
    <t>Дата печати 07.07.2017 (14:29:49)</t>
  </si>
  <si>
    <t>Дата печати 07.07.2017 (16:34:01)</t>
  </si>
  <si>
    <t xml:space="preserve"> за период с 01.03.2017 по 30.06.2017 г.</t>
  </si>
  <si>
    <t>Дата печати 10.07.2017 (12:27:32)</t>
  </si>
  <si>
    <t>Тип бланка расходов: Смета, ПНО</t>
  </si>
  <si>
    <t>тыс. руб.</t>
  </si>
  <si>
    <t>Наименование КЦСР</t>
  </si>
  <si>
    <t>Раздел</t>
  </si>
  <si>
    <t>Подраздел</t>
  </si>
  <si>
    <t>Наименование КВСР</t>
  </si>
  <si>
    <t>Муниципальная программа "Социальная поддержка граждан на территории Белгородского района на 2015-2020 годы"</t>
  </si>
  <si>
    <t>Оплата ежемесячных денежных выплат труженикам тыла</t>
  </si>
  <si>
    <t>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</si>
  <si>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Герои Советского Союза, Герои РФ, полные кавалеры ордена Славы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</si>
  <si>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</si>
  <si>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УТВЕРЖДАЮ</t>
  </si>
  <si>
    <t xml:space="preserve">УСЗН администрации Белгородского района </t>
  </si>
  <si>
    <t>(наименование органа,осуществляющего функции и полномочия учредителя,главного распорядителя средств бюджета,муниципального учреждекния)</t>
  </si>
  <si>
    <t xml:space="preserve">Начальник управления </t>
  </si>
  <si>
    <t>(должность)</t>
  </si>
  <si>
    <t>О.В. Люлина</t>
  </si>
  <si>
    <t>ОТЧЁТ</t>
  </si>
  <si>
    <t>о реализации Муниципальной программы Белгородского района</t>
  </si>
  <si>
    <r>
      <rPr>
        <b/>
        <sz val="14"/>
        <color indexed="8"/>
        <rFont val="Times New Roman"/>
        <family val="1"/>
        <charset val="204"/>
      </rPr>
      <t>Наименование муниципальной программы: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"Социальная поддержка граждан на территории Белгородского района на 2015-2020 гг."</t>
    </r>
  </si>
  <si>
    <r>
      <rPr>
        <b/>
        <sz val="14"/>
        <color indexed="8"/>
        <rFont val="Times New Roman"/>
        <family val="1"/>
        <charset val="204"/>
      </rPr>
      <t>Ответственный исполнитель</t>
    </r>
    <r>
      <rPr>
        <sz val="14"/>
        <color indexed="8"/>
        <rFont val="Times New Roman"/>
        <family val="1"/>
        <charset val="204"/>
      </rPr>
      <t xml:space="preserve">:    Комитет социальной политики в лице управления социальной защиты населения  администрации Белгородского района </t>
    </r>
  </si>
  <si>
    <r>
      <rPr>
        <b/>
        <sz val="9"/>
        <color indexed="8"/>
        <rFont val="Times New Roman"/>
        <family val="1"/>
        <charset val="204"/>
      </rPr>
      <t>Основное меропрятие 1.21</t>
    </r>
    <r>
      <rPr>
        <sz val="9"/>
        <color indexed="8"/>
        <rFont val="Times New Roman"/>
        <family val="1"/>
        <charset val="204"/>
      </rPr>
      <t xml:space="preserve"> Осуществление переданных полномочий РФ по предоставлению отдельных мер социальной поддержки граждан, подвергшихся воздействию радиации </t>
    </r>
    <r>
      <rPr>
        <sz val="9"/>
        <color indexed="30"/>
        <rFont val="Times New Roman"/>
        <family val="1"/>
        <charset val="204"/>
      </rPr>
      <t xml:space="preserve">(5137)   </t>
    </r>
  </si>
  <si>
    <r>
      <rPr>
        <b/>
        <sz val="9"/>
        <rFont val="Times New Roman"/>
        <family val="1"/>
        <charset val="204"/>
      </rPr>
      <t>Основное меропрятие 1.24</t>
    </r>
    <r>
      <rPr>
        <sz val="9"/>
        <rFont val="Times New Roman"/>
        <family val="1"/>
        <charset val="204"/>
      </rPr>
      <t xml:space="preserve"> Субвенция на уплату взноса на капитальный ремонт общего имущества в многоквартирном доме лицам, достигшим возраста семидесяти и восьмидесяти лет (за счет федеральных средств) </t>
    </r>
    <r>
      <rPr>
        <sz val="9"/>
        <color indexed="40"/>
        <rFont val="Times New Roman"/>
        <family val="1"/>
        <charset val="204"/>
      </rPr>
      <t xml:space="preserve"> R4620</t>
    </r>
  </si>
  <si>
    <r>
      <rPr>
        <b/>
        <sz val="9"/>
        <color indexed="8"/>
        <rFont val="Times New Roman"/>
        <family val="1"/>
        <charset val="204"/>
      </rPr>
      <t>Основное меропрятие3.2</t>
    </r>
    <r>
      <rPr>
        <sz val="9"/>
        <color indexed="8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(5383)</t>
    </r>
  </si>
  <si>
    <r>
      <rPr>
        <b/>
        <sz val="9"/>
        <color indexed="8"/>
        <rFont val="Times New Roman"/>
        <family val="1"/>
        <charset val="204"/>
      </rPr>
      <t>Основное меропрятие 3.6</t>
    </r>
    <r>
      <rPr>
        <sz val="9"/>
        <color indexed="8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(R084)</t>
    </r>
  </si>
  <si>
    <t>Мероприятия по поддержке социально-ориентированных некоммерческих организаций (12021)</t>
  </si>
  <si>
    <r>
      <rPr>
        <b/>
        <sz val="9"/>
        <color indexed="8"/>
        <rFont val="Times New Roman"/>
        <family val="1"/>
        <charset val="204"/>
      </rPr>
      <t xml:space="preserve">Основное мероприятие1.2 </t>
    </r>
    <r>
      <rPr>
        <sz val="9"/>
        <color indexed="8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indexed="56"/>
        <rFont val="Times New Roman"/>
        <family val="1"/>
        <charset val="204"/>
      </rPr>
      <t xml:space="preserve"> (5250)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</si>
  <si>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меропрятие3.1 </t>
    </r>
    <r>
      <rPr>
        <sz val="9"/>
        <color indexed="8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(5381)</t>
    </r>
  </si>
  <si>
    <t>0310272090</t>
  </si>
  <si>
    <t>Статус</t>
  </si>
  <si>
    <t>Наименование муниципальной программы, подпрограммы, основные мероприятия</t>
  </si>
  <si>
    <t>Муниципальная программа</t>
  </si>
  <si>
    <t>Социальная поддержка граждан на территории Белгородского района на 2015 – 2020 годы</t>
  </si>
  <si>
    <t>Всего</t>
  </si>
  <si>
    <t>Федеральный бюджет</t>
  </si>
  <si>
    <t>Областной бюджет</t>
  </si>
  <si>
    <t>Муниципальный бюджет</t>
  </si>
  <si>
    <t>Иные источники (внебюджет)</t>
  </si>
  <si>
    <t>Подпрограмма 1</t>
  </si>
  <si>
    <t>Основное мероприятие 1.1</t>
  </si>
  <si>
    <t>Основное мероприятие 1.2</t>
  </si>
  <si>
    <t>Оплата жилищно-коммунальных услуг отдельным категориям граждан  (21501, 21502, 21503)</t>
  </si>
  <si>
    <t>Основное мероприятие 1.3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</si>
  <si>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</si>
  <si>
    <t>Основное мероприятие 1.4</t>
  </si>
  <si>
    <t>Предоставление гражданам адресных субсидий на оплату жилого помещения и коммунальных услуг  (7151)</t>
  </si>
  <si>
    <t>Основное мероприятие 1.5</t>
  </si>
  <si>
    <t>Социальная поддержка Героев Социалистического труда и полных кавалеров ордена Славы  (7198)</t>
  </si>
  <si>
    <t>Основное мероприятие 1.6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</si>
  <si>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(7199)</t>
  </si>
  <si>
    <t>Основное мероприятие 1.7</t>
  </si>
  <si>
    <t>Выплата пособий малоимущим гражданам и гражданам, оказавшимся в тяжелой жизненной ситуации (7231)</t>
  </si>
  <si>
    <t>Основное мероприятие 1.9</t>
  </si>
  <si>
    <t>Выплата субсидий ветеранам боевых действий и другим категориям военнослужащих (7236)</t>
  </si>
  <si>
    <t>Основное мероприятие 1.10</t>
  </si>
  <si>
    <t>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</si>
  <si>
    <t>Основное мероприятие 1.11</t>
  </si>
  <si>
    <t>Выплату ежемесячных пособий лицам, привлекавшимся органами местной власти к разминированию территорий и объектов в период 1943- 1950г.   (7238)</t>
  </si>
  <si>
    <t>Основное мероприятие 1.12</t>
  </si>
  <si>
    <t>Оплата ежемесячных денежных выплат ветеранам труда, ветеранам военной службы  (7241)</t>
  </si>
  <si>
    <t>Оплата ежемесячных денежных выплат труженикам тыла (7242)</t>
  </si>
  <si>
    <t>Оплата ежемесячных денежных выплат реабилитированным лицам (7243)</t>
  </si>
  <si>
    <t>Основное мероприятие 1.15</t>
  </si>
  <si>
    <t>Оплата ежемесячных денежных выплат лицам, признанным пострадавшими от политических репрессий (7244)</t>
  </si>
  <si>
    <t>Основное мероприятие 1.16</t>
  </si>
  <si>
    <t>Оплата ежемесячных денежных выплат лицам, родившимся в период с 22 июня 1923 года по 3 сентября 1945 года (Дети войны) (7245)</t>
  </si>
  <si>
    <t>Основное мероприятие 1.17</t>
  </si>
  <si>
    <t>Выплата ежемесячных денежных компенсаций расходов по оплате жилищно-коммунальных услуг ветеранам труда (7251)</t>
  </si>
  <si>
    <t>Основное мероприятие 1.18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</si>
  <si>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(7252)</t>
  </si>
  <si>
    <t>Основное мероприятие 1.19</t>
  </si>
  <si>
    <t>Выплата ежемесячных денежных компенсаций расходов по оплате жилищно-коммунальных услуг многодетным (7253)</t>
  </si>
  <si>
    <t>Основное мероприятие 1.20</t>
  </si>
  <si>
    <t>Выплата ежемесячных денежных компенсаций расходов по оплате жилищно-коммунальных услуг иным категориям граждан (7254)</t>
  </si>
  <si>
    <t>Основное мероприятие 1.21</t>
  </si>
  <si>
    <t>Предоставление материальной и иной помощи для погребения (7262)</t>
  </si>
  <si>
    <t>Подпрограмма 2</t>
  </si>
  <si>
    <t>Основное мероприятие 2.1</t>
  </si>
  <si>
    <t>Подпрограмма 3</t>
  </si>
  <si>
    <t>Социальная поддержка семьи и детства</t>
  </si>
  <si>
    <t>Основное мероприятие 3.1</t>
  </si>
  <si>
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</si>
  <si>
    <t>Основное мероприятие 3.2</t>
  </si>
  <si>
    <t>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</si>
  <si>
    <t>Основное мероприятие 3.3</t>
  </si>
  <si>
    <t>Пособия при всех формах устройства детей, лишенных родительского попечения (5260)</t>
  </si>
  <si>
    <t>Основное мероприятие 3.4</t>
  </si>
  <si>
    <t>Основное мероприятие 3.5</t>
  </si>
  <si>
    <t>Основное мероприятие 3.6</t>
  </si>
  <si>
    <t>Основное мероприятие 3.8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</si>
  <si>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</si>
  <si>
    <t>Основное мероприятие 3.9</t>
  </si>
  <si>
    <t>Осуществление мер по социальной защите граждан, являющихся усыновителями  (7286)</t>
  </si>
  <si>
    <t>Основное мероприятие 3.10</t>
  </si>
  <si>
    <t>Содержание ребенка в семье опекуна и приемной семье, а также вознаграждение, причитающееся приемному родителю  (7287)</t>
  </si>
  <si>
    <t>Основное мероприятие 3.11</t>
  </si>
  <si>
    <t>Осуществление мер социальной защиты многодетных семей (7288)</t>
  </si>
  <si>
    <t>Подпрограмма 4</t>
  </si>
  <si>
    <t>Повышение эффективности муниципальной поддержки социально ориентированных некоммерческих организаций муниципальной программы</t>
  </si>
  <si>
    <t>Основное мероприятие 4.1</t>
  </si>
  <si>
    <t>Подпрограмма 5</t>
  </si>
  <si>
    <t>Обеспечение реализации муниципальной  программы</t>
  </si>
  <si>
    <t>Основное мероприятие 5.1</t>
  </si>
  <si>
    <t>Организация предоставления отдельных мер социальной защиты населения  (7123)</t>
  </si>
  <si>
    <t>Основное мероприятие 5.2</t>
  </si>
  <si>
    <t>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</si>
  <si>
    <t>Основное мероприятие 5.3</t>
  </si>
  <si>
    <t>Осуществление деятельности по опеке и попечительства в отношении совершеннолетних лиц (7125)</t>
  </si>
  <si>
    <t>Основное мероприятие 5.4</t>
  </si>
  <si>
    <t>Организация предоставления ежемесячных денежных компенсаций расходов по оплате жилищно-коммунальных услуг (7126)</t>
  </si>
  <si>
    <t>Основное мероприятие 1.22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</si>
  <si>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</si>
  <si>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Итого</t>
  </si>
  <si>
    <t>ФОРМЫ</t>
  </si>
  <si>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</si>
  <si>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</si>
  <si>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</t>
  </si>
  <si>
    <t>соисполнитель, участник</t>
  </si>
  <si>
    <t>Плановый срок реализации мероприятия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</si>
  <si>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</si>
  <si>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</si>
  <si>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</si>
  <si>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дата начала</t>
  </si>
  <si>
    <t>дата окончания</t>
  </si>
  <si>
    <t>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</si>
  <si>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</si>
  <si>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</si>
  <si>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</si>
  <si>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</si>
  <si>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</si>
  <si>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откло-нение, %,</t>
  </si>
  <si>
    <t>представления ответственным исполнителям муниципальных программ информации в рамках обеспечения мониторинга муниципальных программ</t>
  </si>
  <si>
    <t>Х</t>
  </si>
  <si>
    <t>1.1.</t>
  </si>
  <si>
    <t>кассовый   план, тыс. рублей</t>
  </si>
  <si>
    <t>х</t>
  </si>
  <si>
    <t>1.2.</t>
  </si>
  <si>
    <t>1.3.</t>
  </si>
  <si>
    <t>1.4.</t>
  </si>
  <si>
    <t>1.5.</t>
  </si>
  <si>
    <t>№</t>
  </si>
  <si>
    <t>п/п</t>
  </si>
  <si>
    <t>Наименование целевого показателя</t>
  </si>
  <si>
    <t>Ед.изм.</t>
  </si>
  <si>
    <t xml:space="preserve">Значение целевого показателя </t>
  </si>
  <si>
    <t xml:space="preserve">Обоснование отклонения фактического от планового значения </t>
  </si>
  <si>
    <t>план</t>
  </si>
  <si>
    <t>факт</t>
  </si>
  <si>
    <t>отклонение, %</t>
  </si>
  <si>
    <t xml:space="preserve">№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</si>
  <si>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</si>
  <si>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</si>
  <si>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тыс.рублей</t>
  </si>
  <si>
    <t>Кассовый расход, тыс.рублей</t>
  </si>
  <si>
    <t>Отклонение %</t>
  </si>
  <si>
    <t>1.</t>
  </si>
  <si>
    <t>1.3.1.</t>
  </si>
  <si>
    <t>1.3.2.</t>
  </si>
  <si>
    <t>1.4.1.</t>
  </si>
  <si>
    <t>1.5.1.</t>
  </si>
  <si>
    <t>1.5.2.</t>
  </si>
  <si>
    <t>1.5.3.</t>
  </si>
  <si>
    <t>1.5.4.</t>
  </si>
  <si>
    <t>1.5.5.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</si>
  <si>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</si>
  <si>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</si>
  <si>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</si>
  <si>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</si>
  <si>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</si>
  <si>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</si>
  <si>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</si>
  <si>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</si>
  <si>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</si>
  <si>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</si>
  <si>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</si>
  <si>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</si>
  <si>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</si>
  <si>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</si>
  <si>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</si>
  <si>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</si>
  <si>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</si>
  <si>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</si>
  <si>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</si>
  <si>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</si>
  <si>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</si>
  <si>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</si>
  <si>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</si>
  <si>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</si>
  <si>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Код бюджетной классификации</t>
  </si>
  <si>
    <t>ГРБС</t>
  </si>
  <si>
    <t>ЦСР</t>
  </si>
  <si>
    <t>ВР</t>
  </si>
  <si>
    <t>всего, в том числе:</t>
  </si>
  <si>
    <t>Управление социальной защиты населения администрации Белгородского района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</si>
  <si>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</si>
  <si>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</si>
  <si>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</si>
  <si>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</si>
  <si>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</si>
  <si>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</si>
  <si>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</si>
  <si>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</si>
  <si>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</si>
  <si>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тыс. руб</t>
  </si>
  <si>
    <t>Бюджет: Бюджет муниципального района "Белгородский район"</t>
  </si>
  <si>
    <t>руб.</t>
  </si>
  <si>
    <t>КЦСР</t>
  </si>
  <si>
    <t>Расход по ЛС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</si>
  <si>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</si>
  <si>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</si>
  <si>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</si>
  <si>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</si>
  <si>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</si>
  <si>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</si>
  <si>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</si>
  <si>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</si>
  <si>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</si>
  <si>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</si>
  <si>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</si>
  <si>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</si>
  <si>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</si>
  <si>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</si>
  <si>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</si>
  <si>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</si>
  <si>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</si>
  <si>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</si>
  <si>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</si>
  <si>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</si>
  <si>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</si>
  <si>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</si>
  <si>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</si>
  <si>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</si>
  <si>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</si>
  <si>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</si>
  <si>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</si>
  <si>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</si>
  <si>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</si>
  <si>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</si>
  <si>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</si>
  <si>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</si>
  <si>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</si>
  <si>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</si>
  <si>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Комитет финансов и бюджетной политики администрации Белгородского района</t>
  </si>
  <si>
    <t>(наименование органа, исполняющего бюджет)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</si>
  <si>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</si>
  <si>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</si>
  <si>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</si>
  <si>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</si>
  <si>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</si>
  <si>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</si>
  <si>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</si>
  <si>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</si>
  <si>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</si>
  <si>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1.2.2.</t>
  </si>
  <si>
    <t>реализуется</t>
  </si>
  <si>
    <t>начато</t>
  </si>
  <si>
    <r>
      <rPr>
        <b/>
        <sz val="9"/>
        <color indexed="8"/>
        <rFont val="Times New Roman"/>
        <family val="1"/>
        <charset val="204"/>
      </rPr>
      <t xml:space="preserve"> Основное мероприяте 1.1 </t>
    </r>
    <r>
      <rPr>
        <sz val="9"/>
        <color indexed="8"/>
        <rFont val="Times New Roman"/>
        <family val="1"/>
        <charset val="204"/>
      </rPr>
      <t>Оплата ежегодной денежной выплаты гражданам, награжденным знаком "Почетный донор СССР", "Почетный донор России" годы"</t>
    </r>
    <r>
      <rPr>
        <sz val="9"/>
        <color indexed="56"/>
        <rFont val="Times New Roman"/>
        <family val="1"/>
        <charset val="204"/>
      </rPr>
      <t>(211)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</si>
  <si>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мероприятие1.2 </t>
    </r>
    <r>
      <rPr>
        <sz val="9"/>
        <color indexed="8"/>
        <rFont val="Times New Roman"/>
        <family val="1"/>
        <charset val="204"/>
      </rPr>
      <t xml:space="preserve">Оплата жилищно-коммунальных услуг отдельным категориям граждан </t>
    </r>
    <r>
      <rPr>
        <sz val="9"/>
        <color indexed="56"/>
        <rFont val="Times New Roman"/>
        <family val="1"/>
        <charset val="204"/>
      </rPr>
      <t xml:space="preserve"> (21501, 21502, 21503)</t>
    </r>
  </si>
  <si>
    <r>
      <rPr>
        <b/>
        <sz val="9"/>
        <color indexed="8"/>
        <rFont val="Times New Roman"/>
        <family val="1"/>
        <charset val="204"/>
      </rPr>
      <t>Основное мероприятие1.3</t>
    </r>
    <r>
      <rPr>
        <sz val="9"/>
        <color indexed="8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  </r>
    <r>
      <rPr>
        <sz val="9"/>
        <color indexed="56"/>
        <rFont val="Times New Roman"/>
        <family val="1"/>
        <charset val="204"/>
      </rPr>
      <t>(180)</t>
    </r>
  </si>
  <si>
    <r>
      <rPr>
        <b/>
        <sz val="9"/>
        <color indexed="8"/>
        <rFont val="Times New Roman"/>
        <family val="1"/>
        <charset val="204"/>
      </rPr>
      <t xml:space="preserve"> Основное мероприятие 1.4 </t>
    </r>
    <r>
      <rPr>
        <sz val="9"/>
        <color indexed="8"/>
        <rFont val="Times New Roman"/>
        <family val="1"/>
        <charset val="204"/>
      </rPr>
      <t xml:space="preserve">Предоставление гражданам адресных субсидий на оплату жилого помещения и коммунальных услуг  </t>
    </r>
    <r>
      <rPr>
        <sz val="9"/>
        <color indexed="56"/>
        <rFont val="Times New Roman"/>
        <family val="1"/>
        <charset val="204"/>
      </rPr>
      <t>(7151)</t>
    </r>
  </si>
  <si>
    <r>
      <rPr>
        <b/>
        <sz val="9"/>
        <color indexed="8"/>
        <rFont val="Times New Roman"/>
        <family val="1"/>
        <charset val="204"/>
      </rPr>
      <t>Основное мероприятие 1.5</t>
    </r>
    <r>
      <rPr>
        <sz val="9"/>
        <color indexed="8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</t>
    </r>
    <r>
      <rPr>
        <sz val="9"/>
        <color indexed="56"/>
        <rFont val="Times New Roman"/>
        <family val="1"/>
        <charset val="204"/>
      </rPr>
      <t xml:space="preserve"> (7198)</t>
    </r>
  </si>
  <si>
    <r>
      <rPr>
        <b/>
        <sz val="9"/>
        <color indexed="8"/>
        <rFont val="Times New Roman"/>
        <family val="1"/>
        <charset val="204"/>
      </rPr>
      <t>Основание мероприятие 1.6</t>
    </r>
    <r>
      <rPr>
        <sz val="9"/>
        <color indexed="8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indexed="56"/>
        <rFont val="Times New Roman"/>
        <family val="1"/>
        <charset val="204"/>
      </rPr>
      <t>(7199)</t>
    </r>
  </si>
  <si>
    <r>
      <rPr>
        <b/>
        <sz val="9"/>
        <color indexed="8"/>
        <rFont val="Times New Roman"/>
        <family val="1"/>
        <charset val="204"/>
      </rPr>
      <t>Основное мероприятие 1.7</t>
    </r>
    <r>
      <rPr>
        <sz val="9"/>
        <color indexed="8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</t>
    </r>
    <r>
      <rPr>
        <sz val="9"/>
        <color indexed="56"/>
        <rFont val="Times New Roman"/>
        <family val="1"/>
        <charset val="204"/>
      </rPr>
      <t>(7231)</t>
    </r>
  </si>
  <si>
    <r>
      <rPr>
        <b/>
        <sz val="9"/>
        <color indexed="8"/>
        <rFont val="Times New Roman"/>
        <family val="1"/>
        <charset val="204"/>
      </rPr>
      <t>Основное меропрятие 1.8</t>
    </r>
    <r>
      <rPr>
        <sz val="9"/>
        <color indexed="8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</t>
    </r>
    <r>
      <rPr>
        <sz val="9"/>
        <color indexed="56"/>
        <rFont val="Times New Roman"/>
        <family val="1"/>
        <charset val="204"/>
      </rPr>
      <t>(7235)</t>
    </r>
  </si>
  <si>
    <r>
      <rPr>
        <b/>
        <sz val="9"/>
        <color indexed="8"/>
        <rFont val="Times New Roman"/>
        <family val="1"/>
        <charset val="204"/>
      </rPr>
      <t>Основное меропрятие 1.9</t>
    </r>
    <r>
      <rPr>
        <sz val="9"/>
        <color indexed="8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</t>
    </r>
    <r>
      <rPr>
        <sz val="9"/>
        <color indexed="56"/>
        <rFont val="Times New Roman"/>
        <family val="1"/>
        <charset val="204"/>
      </rPr>
      <t>(7236)</t>
    </r>
  </si>
  <si>
    <r>
      <rPr>
        <b/>
        <sz val="9"/>
        <color indexed="8"/>
        <rFont val="Times New Roman"/>
        <family val="1"/>
        <charset val="204"/>
      </rPr>
      <t>Основное меропрятие 1.10</t>
    </r>
    <r>
      <rPr>
        <sz val="9"/>
        <color indexed="8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</si>
  <si>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9"/>
        <color indexed="8"/>
        <rFont val="Times New Roman"/>
        <family val="1"/>
        <charset val="204"/>
      </rPr>
      <t>Основное меропрятие 1.11</t>
    </r>
    <r>
      <rPr>
        <sz val="9"/>
        <color indexed="8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</t>
    </r>
    <r>
      <rPr>
        <sz val="9"/>
        <color indexed="56"/>
        <rFont val="Times New Roman"/>
        <family val="1"/>
        <charset val="204"/>
      </rPr>
      <t>(7238)</t>
    </r>
  </si>
  <si>
    <r>
      <rPr>
        <b/>
        <sz val="9"/>
        <color indexed="8"/>
        <rFont val="Times New Roman"/>
        <family val="1"/>
        <charset val="204"/>
      </rPr>
      <t>Основное меропрятие 1.12</t>
    </r>
    <r>
      <rPr>
        <sz val="9"/>
        <color indexed="8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</t>
    </r>
    <r>
      <rPr>
        <sz val="9"/>
        <color indexed="56"/>
        <rFont val="Times New Roman"/>
        <family val="1"/>
        <charset val="204"/>
      </rPr>
      <t>(7241)</t>
    </r>
  </si>
  <si>
    <r>
      <rPr>
        <b/>
        <sz val="9"/>
        <color indexed="8"/>
        <rFont val="Times New Roman"/>
        <family val="1"/>
        <charset val="204"/>
      </rPr>
      <t>Основное меропрятие 1.13</t>
    </r>
    <r>
      <rPr>
        <sz val="9"/>
        <color indexed="8"/>
        <rFont val="Times New Roman"/>
        <family val="1"/>
        <charset val="204"/>
      </rPr>
      <t xml:space="preserve"> Оплата ежемесячных денежных выплат труженикам тыла</t>
    </r>
    <r>
      <rPr>
        <sz val="9"/>
        <color indexed="56"/>
        <rFont val="Times New Roman"/>
        <family val="1"/>
        <charset val="204"/>
      </rPr>
      <t xml:space="preserve"> (7242)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</si>
  <si>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1.14 </t>
    </r>
    <r>
      <rPr>
        <sz val="9"/>
        <color indexed="8"/>
        <rFont val="Times New Roman"/>
        <family val="1"/>
        <charset val="204"/>
      </rPr>
      <t>Оплата ежемесячных денежных выплат реабилитированным лицам</t>
    </r>
    <r>
      <rPr>
        <sz val="9"/>
        <color indexed="56"/>
        <rFont val="Times New Roman"/>
        <family val="1"/>
        <charset val="204"/>
      </rPr>
      <t xml:space="preserve"> (7243)</t>
    </r>
  </si>
  <si>
    <r>
      <rPr>
        <b/>
        <sz val="9"/>
        <color indexed="8"/>
        <rFont val="Times New Roman"/>
        <family val="1"/>
        <charset val="204"/>
      </rPr>
      <t>Основное меропрятие 1.15</t>
    </r>
    <r>
      <rPr>
        <sz val="9"/>
        <color indexed="8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</t>
    </r>
    <r>
      <rPr>
        <sz val="9"/>
        <color indexed="56"/>
        <rFont val="Times New Roman"/>
        <family val="1"/>
        <charset val="204"/>
      </rPr>
      <t>(7244)</t>
    </r>
  </si>
  <si>
    <r>
      <t xml:space="preserve">Подпрограмма 5                                    </t>
    </r>
    <r>
      <rPr>
        <sz val="10"/>
        <color indexed="8"/>
        <rFont val="Times New Roman"/>
        <family val="1"/>
        <charset val="204"/>
      </rPr>
      <t>"Обеспечение реализации муниципальной программы"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</si>
  <si>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меропрятие3.1 </t>
    </r>
    <r>
      <rPr>
        <sz val="9"/>
        <color indexed="8"/>
        <rFont val="Times New Roman"/>
        <family val="1"/>
        <charset val="204"/>
      </rPr>
      <t>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</si>
  <si>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indexed="8"/>
        <rFont val="Times New Roman"/>
        <family val="1"/>
        <charset val="204"/>
      </rPr>
      <t>Основное меропрятие3.2</t>
    </r>
    <r>
      <rPr>
        <sz val="9"/>
        <color indexed="8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</si>
  <si>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меропрятие3.3 </t>
    </r>
    <r>
      <rPr>
        <sz val="9"/>
        <color indexed="8"/>
        <rFont val="Times New Roman"/>
        <family val="1"/>
        <charset val="204"/>
      </rPr>
      <t>Пособия при всех формах устройства детей, лишенных родительского попечения (5260)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</si>
  <si>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3.7 </t>
    </r>
    <r>
      <rPr>
        <sz val="9"/>
        <color indexed="8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</si>
  <si>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3.8 </t>
    </r>
    <r>
      <rPr>
        <sz val="9"/>
        <color indexed="8"/>
        <rFont val="Times New Roman"/>
        <family val="1"/>
        <charset val="204"/>
      </rPr>
      <t>Осуществление мер по социальной защите граждан, являющихся усыновителями  (7286)</t>
    </r>
  </si>
  <si>
    <r>
      <rPr>
        <b/>
        <sz val="9"/>
        <color indexed="8"/>
        <rFont val="Times New Roman"/>
        <family val="1"/>
        <charset val="204"/>
      </rPr>
      <t>Основное меропрятие 3.9</t>
    </r>
    <r>
      <rPr>
        <sz val="9"/>
        <color indexed="8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</si>
  <si>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indexed="8"/>
        <rFont val="Times New Roman"/>
        <family val="1"/>
        <charset val="204"/>
      </rPr>
      <t>Основное меропрятие 3.10</t>
    </r>
    <r>
      <rPr>
        <sz val="9"/>
        <color indexed="8"/>
        <rFont val="Times New Roman"/>
        <family val="1"/>
        <charset val="204"/>
      </rPr>
      <t xml:space="preserve"> Осуществление мер социальной защиты многодетных семей (7288)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</si>
  <si>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5.1 </t>
    </r>
    <r>
      <rPr>
        <sz val="9"/>
        <color indexed="8"/>
        <rFont val="Times New Roman"/>
        <family val="1"/>
        <charset val="204"/>
      </rPr>
      <t>Организация предоставления отдельных мер социальной защиты населения  (7123)</t>
    </r>
  </si>
  <si>
    <r>
      <rPr>
        <b/>
        <sz val="9"/>
        <color indexed="8"/>
        <rFont val="Times New Roman"/>
        <family val="1"/>
        <charset val="204"/>
      </rPr>
      <t>Основное меропрятие 5.2</t>
    </r>
    <r>
      <rPr>
        <sz val="9"/>
        <color indexed="8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</si>
  <si>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9"/>
        <color indexed="8"/>
        <rFont val="Times New Roman"/>
        <family val="1"/>
        <charset val="204"/>
      </rPr>
      <t>Основное меропрятие 5.3</t>
    </r>
    <r>
      <rPr>
        <sz val="9"/>
        <color indexed="8"/>
        <rFont val="Times New Roman"/>
        <family val="1"/>
        <charset val="204"/>
      </rPr>
      <t xml:space="preserve"> Осуществление деятельности по опеке и попечительства в отношении совершеннолетних лиц (7125)</t>
    </r>
  </si>
  <si>
    <r>
      <rPr>
        <b/>
        <sz val="9"/>
        <color indexed="8"/>
        <rFont val="Times New Roman"/>
        <family val="1"/>
        <charset val="204"/>
      </rPr>
      <t>Основное меропрятие 5.4</t>
    </r>
    <r>
      <rPr>
        <sz val="9"/>
        <color indexed="8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</si>
  <si>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9"/>
        <color indexed="8"/>
        <rFont val="Times New Roman"/>
        <family val="1"/>
        <charset val="204"/>
      </rPr>
      <t xml:space="preserve">Основное меропрятие 5.5 </t>
    </r>
    <r>
      <rPr>
        <sz val="9"/>
        <color indexed="8"/>
        <rFont val="Times New Roman"/>
        <family val="1"/>
        <charset val="204"/>
      </rPr>
      <t>Предоставление материальной и иной помощи для погребения (7127)</t>
    </r>
  </si>
  <si>
    <r>
      <t xml:space="preserve">Статус                  </t>
    </r>
    <r>
      <rPr>
        <b/>
        <sz val="8"/>
        <color indexed="8"/>
        <rFont val="Times New Roman"/>
        <family val="1"/>
        <charset val="204"/>
      </rPr>
      <t>мероприятия</t>
    </r>
  </si>
  <si>
    <t>Вид целевого показателя</t>
  </si>
  <si>
    <t>чел</t>
  </si>
  <si>
    <t>прогрессирующий</t>
  </si>
  <si>
    <t>регрессирующий</t>
  </si>
  <si>
    <t>показатель годовой</t>
  </si>
  <si>
    <t>Подпрограмма 2                                                                                                  " Модернизация и развитие социального обслуживания"</t>
  </si>
  <si>
    <t>Подпрограмма 4                                                                                                       " Повышение эффективности муниципальной поддержки социально ориентированных некоммерческих организаций муниципальной программы"</t>
  </si>
  <si>
    <t>Подпрограмма 5                                                                                          "Обеспечение реализации муниципальной программы"</t>
  </si>
  <si>
    <t>%</t>
  </si>
  <si>
    <r>
      <rPr>
        <b/>
        <sz val="9"/>
        <color indexed="8"/>
        <rFont val="Times New Roman"/>
        <family val="1"/>
        <charset val="204"/>
      </rPr>
      <t>Основное меропрятие 3.6</t>
    </r>
    <r>
      <rPr>
        <sz val="9"/>
        <color indexed="8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</si>
  <si>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Доп. КР</t>
  </si>
  <si>
    <t>300</t>
  </si>
  <si>
    <t>200</t>
  </si>
  <si>
    <t>100</t>
  </si>
  <si>
    <t>44</t>
  </si>
  <si>
    <t xml:space="preserve">Кассовый план </t>
  </si>
  <si>
    <t>КП - расходы 1кв</t>
  </si>
  <si>
    <t>КП - расходы 2кв</t>
  </si>
  <si>
    <r>
      <rPr>
        <b/>
        <sz val="10"/>
        <color indexed="8"/>
        <rFont val="Times New Roman"/>
        <family val="1"/>
        <charset val="204"/>
      </rPr>
      <t>Основное мероприятие1.2</t>
    </r>
    <r>
      <rPr>
        <sz val="10"/>
        <color indexed="8"/>
        <rFont val="Times New Roman"/>
        <family val="1"/>
        <charset val="204"/>
      </rPr>
      <t xml:space="preserve"> Оплата жилищно-коммунальных услуг отдельным категориям граждан  (21501, 21502, 21503)</t>
    </r>
  </si>
  <si>
    <r>
      <rPr>
        <b/>
        <sz val="10"/>
        <color indexed="8"/>
        <rFont val="Times New Roman"/>
        <family val="1"/>
        <charset val="204"/>
      </rPr>
      <t>Основное мероприятие1.3</t>
    </r>
    <r>
      <rPr>
        <sz val="10"/>
        <color indexed="8"/>
        <rFont val="Times New Roman"/>
        <family val="1"/>
        <charset val="204"/>
      </rPr>
  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(180)</t>
    </r>
  </si>
  <si>
    <r>
      <rPr>
        <b/>
        <sz val="10"/>
        <color indexed="8"/>
        <rFont val="Times New Roman"/>
        <family val="1"/>
        <charset val="204"/>
      </rPr>
      <t>Основное мероприятие 1.4</t>
    </r>
    <r>
      <rPr>
        <sz val="10"/>
        <color indexed="8"/>
        <rFont val="Times New Roman"/>
        <family val="1"/>
        <charset val="204"/>
      </rPr>
      <t xml:space="preserve"> Предоставление гражданам адресных субсидий на оплату жилого помещения и коммунальных услуг  (7151)</t>
    </r>
  </si>
  <si>
    <r>
      <rPr>
        <b/>
        <sz val="10"/>
        <color indexed="8"/>
        <rFont val="Times New Roman"/>
        <family val="1"/>
        <charset val="204"/>
      </rPr>
      <t>Основное мероприятие 1.5</t>
    </r>
    <r>
      <rPr>
        <sz val="10"/>
        <color indexed="8"/>
        <rFont val="Times New Roman"/>
        <family val="1"/>
        <charset val="204"/>
      </rPr>
      <t xml:space="preserve"> Социальная поддержка Героев Социалистического труда и полных кавалеров ордена Славы  (7198)</t>
    </r>
  </si>
  <si>
    <r>
      <rPr>
        <b/>
        <sz val="10"/>
        <color indexed="8"/>
        <rFont val="Times New Roman"/>
        <family val="1"/>
        <charset val="204"/>
      </rPr>
      <t>Основное мероприятие 1.7</t>
    </r>
    <r>
      <rPr>
        <sz val="10"/>
        <color indexed="8"/>
        <rFont val="Times New Roman"/>
        <family val="1"/>
        <charset val="204"/>
      </rPr>
      <t xml:space="preserve"> Выплата пособий малоимущим гражданам и гражданам, оказавшимся в тяжелой жизненной ситуации (7231)</t>
    </r>
  </si>
  <si>
    <r>
      <rPr>
        <b/>
        <sz val="10"/>
        <color indexed="8"/>
        <rFont val="Times New Roman"/>
        <family val="1"/>
        <charset val="204"/>
      </rPr>
      <t>Основное меропрятие 1.8</t>
    </r>
    <r>
      <rPr>
        <sz val="10"/>
        <color indexed="8"/>
        <rFont val="Times New Roman"/>
        <family val="1"/>
        <charset val="204"/>
      </rPr>
      <t xml:space="preserve"> Выплата пособия лицам, которым присвоено звание "Почетный гражданин Белгородской области" (7235)</t>
    </r>
  </si>
  <si>
    <r>
      <rPr>
        <b/>
        <sz val="10"/>
        <color indexed="8"/>
        <rFont val="Times New Roman"/>
        <family val="1"/>
        <charset val="204"/>
      </rPr>
      <t>Основное меропрятие 1.9</t>
    </r>
    <r>
      <rPr>
        <sz val="10"/>
        <color indexed="8"/>
        <rFont val="Times New Roman"/>
        <family val="1"/>
        <charset val="204"/>
      </rPr>
      <t xml:space="preserve"> Выплата субсидий ветеранам боевых действий и другим категориям военнослужащих (7236)</t>
    </r>
  </si>
  <si>
    <r>
      <rPr>
        <b/>
        <sz val="10"/>
        <color indexed="8"/>
        <rFont val="Times New Roman"/>
        <family val="1"/>
        <charset val="204"/>
      </rPr>
      <t>Основное меропрятие 1.10</t>
    </r>
    <r>
      <rPr>
        <sz val="10"/>
        <color indexed="8"/>
        <rFont val="Times New Roman"/>
        <family val="1"/>
        <charset val="204"/>
      </rPr>
      <t xml:space="preserve"> Выплата ежемесячных пособий  отдельным категориям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  (7237)</t>
    </r>
  </si>
  <si>
    <r>
      <rPr>
        <b/>
        <sz val="10"/>
        <color indexed="8"/>
        <rFont val="Times New Roman"/>
        <family val="1"/>
        <charset val="204"/>
      </rPr>
      <t>Основное меропрятие 1.11</t>
    </r>
    <r>
      <rPr>
        <sz val="10"/>
        <color indexed="8"/>
        <rFont val="Times New Roman"/>
        <family val="1"/>
        <charset val="204"/>
      </rPr>
      <t xml:space="preserve"> Выплату ежемесячных пособий лицам, привлекавшимся органами местной власти к разминированию территорий и объектов в период 1943- 1950г.   (7238)</t>
    </r>
  </si>
  <si>
    <r>
      <rPr>
        <b/>
        <sz val="10"/>
        <color indexed="8"/>
        <rFont val="Times New Roman"/>
        <family val="1"/>
        <charset val="204"/>
      </rPr>
      <t>Основное меропрятие 1.12</t>
    </r>
    <r>
      <rPr>
        <sz val="10"/>
        <color indexed="8"/>
        <rFont val="Times New Roman"/>
        <family val="1"/>
        <charset val="204"/>
      </rPr>
      <t xml:space="preserve"> Оплата ежемесячных денежных выплат ветеранам труда, ветеранам военной службы  (7241)</t>
    </r>
  </si>
  <si>
    <r>
      <rPr>
        <b/>
        <sz val="10"/>
        <color indexed="8"/>
        <rFont val="Times New Roman"/>
        <family val="1"/>
        <charset val="204"/>
      </rPr>
      <t>Основное меропрятие 1.13</t>
    </r>
    <r>
      <rPr>
        <sz val="10"/>
        <color indexed="8"/>
        <rFont val="Times New Roman"/>
        <family val="1"/>
        <charset val="204"/>
      </rPr>
      <t xml:space="preserve"> Оплата ежемесячных денежных выплат труженикам тыла (7242)</t>
    </r>
  </si>
  <si>
    <r>
      <rPr>
        <b/>
        <sz val="10"/>
        <color indexed="8"/>
        <rFont val="Times New Roman"/>
        <family val="1"/>
        <charset val="204"/>
      </rPr>
      <t>Основное меропрятие 1.14</t>
    </r>
    <r>
      <rPr>
        <sz val="10"/>
        <color indexed="8"/>
        <rFont val="Times New Roman"/>
        <family val="1"/>
        <charset val="204"/>
      </rPr>
      <t xml:space="preserve"> Оплата ежемесячных денежных выплат реабилитированным лицам (7243)</t>
    </r>
  </si>
  <si>
    <r>
      <rPr>
        <b/>
        <sz val="10"/>
        <color indexed="8"/>
        <rFont val="Times New Roman"/>
        <family val="1"/>
        <charset val="204"/>
      </rPr>
      <t>Основное меропрятие 1.15</t>
    </r>
    <r>
      <rPr>
        <sz val="10"/>
        <color indexed="8"/>
        <rFont val="Times New Roman"/>
        <family val="1"/>
        <charset val="204"/>
      </rPr>
      <t xml:space="preserve"> Оплата ежемесячных денежных выплат лицам, признанным пострадавшими от политических репрессий (7244)</t>
    </r>
  </si>
  <si>
    <r>
      <rPr>
        <b/>
        <sz val="10"/>
        <color indexed="8"/>
        <rFont val="Times New Roman"/>
        <family val="1"/>
        <charset val="204"/>
      </rPr>
      <t>Основное меропрятие3.1</t>
    </r>
    <r>
      <rPr>
        <sz val="10"/>
        <color indexed="8"/>
        <rFont val="Times New Roman"/>
        <family val="1"/>
        <charset val="204"/>
      </rPr>
      <t xml:space="preserve"> Выплата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</si>
  <si>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10"/>
        <color indexed="8"/>
        <rFont val="Times New Roman"/>
        <family val="1"/>
        <charset val="204"/>
      </rPr>
      <t>Основное меропрятие3.2</t>
    </r>
    <r>
      <rPr>
        <sz val="10"/>
        <color indexed="8"/>
        <rFont val="Times New Roman"/>
        <family val="1"/>
        <charset val="204"/>
      </rPr>
      <t xml:space="preserve"> Выплата пособий при рождении ребенка гражданам, не подлежащим обязательному страхованию на случай временной нетрудоспособности и в связи с материнством (19301- 5383)</t>
    </r>
  </si>
  <si>
    <r>
      <rPr>
        <b/>
        <sz val="10"/>
        <color indexed="8"/>
        <rFont val="Times New Roman"/>
        <family val="1"/>
        <charset val="204"/>
      </rPr>
      <t>Основное меропрятие3.3</t>
    </r>
    <r>
      <rPr>
        <sz val="10"/>
        <color indexed="8"/>
        <rFont val="Times New Roman"/>
        <family val="1"/>
        <charset val="204"/>
      </rPr>
      <t xml:space="preserve"> Пособия при всех формах устройства детей, лишенных родительского попечения (5260)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</si>
  <si>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меропрятие 3.7 </t>
    </r>
    <r>
      <rPr>
        <sz val="10"/>
        <color indexed="8"/>
        <rFont val="Times New Roman"/>
        <family val="1"/>
        <charset val="204"/>
      </rPr>
  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(7137)</t>
    </r>
  </si>
  <si>
    <r>
      <rPr>
        <b/>
        <sz val="10"/>
        <color indexed="8"/>
        <rFont val="Times New Roman"/>
        <family val="1"/>
        <charset val="204"/>
      </rPr>
      <t>Основное меропрятие 3.8</t>
    </r>
    <r>
      <rPr>
        <sz val="10"/>
        <color indexed="8"/>
        <rFont val="Times New Roman"/>
        <family val="1"/>
        <charset val="204"/>
      </rPr>
      <t xml:space="preserve"> Осуществление мер по социальной защите граждан, являющихся усыновителями  (7286)</t>
    </r>
  </si>
  <si>
    <r>
      <rPr>
        <b/>
        <sz val="10"/>
        <color indexed="8"/>
        <rFont val="Times New Roman"/>
        <family val="1"/>
        <charset val="204"/>
      </rPr>
      <t>Основное меропрятие 3.9</t>
    </r>
    <r>
      <rPr>
        <sz val="10"/>
        <color indexed="8"/>
        <rFont val="Times New Roman"/>
        <family val="1"/>
        <charset val="204"/>
      </rPr>
      <t xml:space="preserve">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</si>
  <si>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меропрятие 3.10 </t>
    </r>
    <r>
      <rPr>
        <sz val="10"/>
        <color indexed="8"/>
        <rFont val="Times New Roman"/>
        <family val="1"/>
        <charset val="204"/>
      </rPr>
      <t>Осуществление мер социальной защиты многодетных семей (7288)</t>
    </r>
  </si>
  <si>
    <r>
      <t>Основное меропрятие 5.1</t>
    </r>
    <r>
      <rPr>
        <sz val="10"/>
        <color indexed="8"/>
        <rFont val="Times New Roman"/>
        <family val="1"/>
        <charset val="204"/>
      </rPr>
      <t xml:space="preserve"> Организация предоставления отдельных мер социальной защиты населения  (7123)</t>
    </r>
  </si>
  <si>
    <r>
      <rPr>
        <b/>
        <sz val="10"/>
        <color indexed="8"/>
        <rFont val="Times New Roman"/>
        <family val="1"/>
        <charset val="204"/>
      </rPr>
      <t>Основное меропрятие 5.2</t>
    </r>
    <r>
      <rPr>
        <sz val="10"/>
        <color indexed="8"/>
        <rFont val="Times New Roman"/>
        <family val="1"/>
        <charset val="204"/>
      </rPr>
      <t xml:space="preserve"> Осуществление деятельности по опеке и попечительства в отношении несовершеннолетних и лиц из числа детей-сирот и детей, оставшихся без попечения родителей (7124)</t>
    </r>
  </si>
  <si>
    <r>
      <rPr>
        <b/>
        <sz val="10"/>
        <color indexed="8"/>
        <rFont val="Times New Roman"/>
        <family val="1"/>
        <charset val="204"/>
      </rPr>
      <t xml:space="preserve">Основное меропрятие 5.3 </t>
    </r>
    <r>
      <rPr>
        <sz val="10"/>
        <color indexed="8"/>
        <rFont val="Times New Roman"/>
        <family val="1"/>
        <charset val="204"/>
      </rPr>
      <t>Осуществление деятельности по опеке и попечительства в отношении совершеннолетних лиц (7125)</t>
    </r>
  </si>
  <si>
    <r>
      <rPr>
        <b/>
        <sz val="10"/>
        <color indexed="8"/>
        <rFont val="Times New Roman"/>
        <family val="1"/>
        <charset val="204"/>
      </rPr>
      <t>Основное меропрятие 5.4</t>
    </r>
    <r>
      <rPr>
        <sz val="10"/>
        <color indexed="8"/>
        <rFont val="Times New Roman"/>
        <family val="1"/>
        <charset val="204"/>
      </rPr>
      <t xml:space="preserve"> Организация предоставления ежемесячных денежных компенсаций расходов по оплате жилищно-коммунальных услуг (7126)</t>
    </r>
  </si>
  <si>
    <r>
      <rPr>
        <b/>
        <sz val="10"/>
        <color indexed="8"/>
        <rFont val="Times New Roman"/>
        <family val="1"/>
        <charset val="204"/>
      </rPr>
      <t>Основное меропрятие 5.5</t>
    </r>
    <r>
      <rPr>
        <sz val="10"/>
        <color indexed="8"/>
        <rFont val="Times New Roman"/>
        <family val="1"/>
        <charset val="204"/>
      </rPr>
      <t xml:space="preserve"> Предоставление материальной и иной помощи для погребения (7127)</t>
    </r>
  </si>
  <si>
    <t>45</t>
  </si>
  <si>
    <t>46</t>
  </si>
  <si>
    <t>КВСР</t>
  </si>
  <si>
    <t>Код цели</t>
  </si>
  <si>
    <t>873</t>
  </si>
  <si>
    <t>0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</si>
  <si>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</si>
  <si>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</si>
  <si>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</si>
  <si>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</si>
  <si>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</si>
  <si>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</si>
  <si>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</si>
  <si>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</si>
  <si>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</si>
  <si>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</si>
  <si>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</si>
  <si>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</si>
  <si>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</si>
  <si>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</si>
  <si>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</si>
  <si>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</si>
  <si>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</si>
  <si>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</si>
  <si>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</si>
  <si>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</si>
  <si>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</si>
  <si>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</si>
  <si>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</si>
  <si>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</si>
  <si>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</si>
  <si>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</si>
  <si>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</si>
  <si>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</si>
  <si>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</si>
  <si>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</si>
  <si>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</si>
  <si>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</si>
  <si>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</si>
  <si>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</si>
  <si>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</si>
  <si>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</si>
  <si>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</si>
  <si>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</si>
  <si>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</si>
  <si>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</si>
  <si>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</si>
  <si>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</si>
  <si>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</si>
  <si>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</si>
  <si>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</si>
  <si>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</si>
  <si>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</si>
  <si>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</si>
  <si>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</si>
  <si>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</si>
  <si>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</si>
  <si>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</si>
  <si>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</si>
  <si>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</si>
  <si>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</si>
  <si>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</si>
  <si>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</si>
  <si>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</si>
  <si>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</si>
  <si>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</si>
  <si>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</si>
  <si>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</si>
  <si>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</si>
  <si>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</si>
  <si>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</si>
  <si>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</si>
  <si>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</si>
  <si>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1.1.24.</t>
  </si>
  <si>
    <t>1.3.11.</t>
  </si>
  <si>
    <t>МБУ " КЦСОН"</t>
  </si>
  <si>
    <t>0310112610</t>
  </si>
  <si>
    <t>0310151370</t>
  </si>
  <si>
    <t>0310152200</t>
  </si>
  <si>
    <t>0310152800</t>
  </si>
  <si>
    <t>0310172310</t>
  </si>
  <si>
    <t>0310172360</t>
  </si>
  <si>
    <t>0310172370</t>
  </si>
  <si>
    <t>0310172380</t>
  </si>
  <si>
    <t>0310172410</t>
  </si>
  <si>
    <t>0310172420</t>
  </si>
  <si>
    <t>0310172430</t>
  </si>
  <si>
    <t>0310172440</t>
  </si>
  <si>
    <t>0310172450</t>
  </si>
  <si>
    <t>0310172620</t>
  </si>
  <si>
    <t>0310173810</t>
  </si>
  <si>
    <t>0310252500</t>
  </si>
  <si>
    <t>0310271510</t>
  </si>
  <si>
    <t>0310272510</t>
  </si>
  <si>
    <t>0310272520</t>
  </si>
  <si>
    <t>0310272530</t>
  </si>
  <si>
    <t>0310272540</t>
  </si>
  <si>
    <t>0310371980</t>
  </si>
  <si>
    <t>0310371990</t>
  </si>
  <si>
    <t>0310372350</t>
  </si>
  <si>
    <t>0320271590</t>
  </si>
  <si>
    <t>0330150840</t>
  </si>
  <si>
    <t>0330153810</t>
  </si>
  <si>
    <t>0330153830</t>
  </si>
  <si>
    <t>0330172850</t>
  </si>
  <si>
    <t>0330172880</t>
  </si>
  <si>
    <t>0330173000</t>
  </si>
  <si>
    <t>0330174000</t>
  </si>
  <si>
    <t>03301R0840</t>
  </si>
  <si>
    <t>0330252600</t>
  </si>
  <si>
    <t>0330271370</t>
  </si>
  <si>
    <t>0330272860</t>
  </si>
  <si>
    <t>0330272870</t>
  </si>
  <si>
    <t>0340171260</t>
  </si>
  <si>
    <t>0340271230</t>
  </si>
  <si>
    <t>0340371240</t>
  </si>
  <si>
    <t>0340471250</t>
  </si>
  <si>
    <t>0340571270</t>
  </si>
  <si>
    <t>0350120210</t>
  </si>
  <si>
    <t>9990010100</t>
  </si>
  <si>
    <t>9990020570</t>
  </si>
  <si>
    <r>
      <t>р</t>
    </r>
    <r>
      <rPr>
        <vertAlign val="subscript"/>
        <sz val="9"/>
        <rFont val="Times New Roman"/>
        <family val="1"/>
        <charset val="204"/>
      </rPr>
      <t>з,ПР</t>
    </r>
  </si>
  <si>
    <t>Соисполнитель - управление социальной защиты населения администрации Белгородского района</t>
  </si>
  <si>
    <t>Участник, всего - управление социальной защиты населения администрации Белгородского района</t>
  </si>
  <si>
    <t>Развитие    мер     социальнойподдержки отдельных категорий граждан</t>
  </si>
  <si>
    <t>всего</t>
  </si>
  <si>
    <t>ответственный исполнитель подпрограммы, всего - управление социальной защиты населения администрации Белгородского района</t>
  </si>
  <si>
    <t>Оплата ежегодной денежной выплаты гражданам, награжденным знаком «Почетный донор СССР», «Почетный донор России» (211)</t>
  </si>
  <si>
    <t>Выплата пособия лицам, которым присвоено звание «Почетный гражданин Белгородской области» (7235)</t>
  </si>
  <si>
    <t>Основное мероприятие 1.23</t>
  </si>
  <si>
    <t>Основное мероприятие 1.24</t>
  </si>
  <si>
    <t>0408</t>
  </si>
  <si>
    <t>Модернизация и      развитие социального обслуживания населения</t>
  </si>
  <si>
    <t>Основное мероприятие 2.2</t>
  </si>
  <si>
    <t>Модернизация    и      развитие социального обслуживания населения с участием субсидий, предоставленной Пенсионным фондом РФ, в 2015 году ( социальная программа)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</si>
  <si>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</si>
  <si>
    <t>Основное мероприятие 3.7</t>
  </si>
  <si>
    <t>Основное мероприятие 5.5</t>
  </si>
  <si>
    <t>Предоставление материальной и иной помощи для погребения (7127)</t>
  </si>
  <si>
    <t>тыс.руб.</t>
  </si>
  <si>
    <t>отклонение от плана,%</t>
  </si>
  <si>
    <t>отклонение от кассового плана,%</t>
  </si>
  <si>
    <t>кассовый план,            тыс.рублей</t>
  </si>
  <si>
    <t>кассовый расход,             тыс.рублей</t>
  </si>
  <si>
    <t>0310271990</t>
  </si>
  <si>
    <t>КВР</t>
  </si>
  <si>
    <t>0300000000</t>
  </si>
  <si>
    <t>0310000000</t>
  </si>
  <si>
    <t>0310100000</t>
  </si>
  <si>
    <t>244</t>
  </si>
  <si>
    <t>313</t>
  </si>
  <si>
    <t>0310200000</t>
  </si>
  <si>
    <t>0310300000</t>
  </si>
  <si>
    <t>0320000000</t>
  </si>
  <si>
    <t>0320200000</t>
  </si>
  <si>
    <t>121</t>
  </si>
  <si>
    <t>129</t>
  </si>
  <si>
    <t>611</t>
  </si>
  <si>
    <t>0330000000</t>
  </si>
  <si>
    <t>0330100000</t>
  </si>
  <si>
    <t>0330200000</t>
  </si>
  <si>
    <t>115</t>
  </si>
  <si>
    <t>116</t>
  </si>
  <si>
    <t>117</t>
  </si>
  <si>
    <t>118</t>
  </si>
  <si>
    <t>119</t>
  </si>
  <si>
    <t>120</t>
  </si>
  <si>
    <t>0340000000</t>
  </si>
  <si>
    <t>122</t>
  </si>
  <si>
    <t>0340100000</t>
  </si>
  <si>
    <t>123</t>
  </si>
  <si>
    <t>124</t>
  </si>
  <si>
    <t>125</t>
  </si>
  <si>
    <t>126</t>
  </si>
  <si>
    <t>127</t>
  </si>
  <si>
    <t>128</t>
  </si>
  <si>
    <t>851</t>
  </si>
  <si>
    <t>852</t>
  </si>
  <si>
    <t>130</t>
  </si>
  <si>
    <t>0340200000</t>
  </si>
  <si>
    <t>131</t>
  </si>
  <si>
    <t>132</t>
  </si>
  <si>
    <t>133</t>
  </si>
  <si>
    <t>134</t>
  </si>
  <si>
    <t>0340300000</t>
  </si>
  <si>
    <t>135</t>
  </si>
  <si>
    <t>136</t>
  </si>
  <si>
    <t>137</t>
  </si>
  <si>
    <t>138</t>
  </si>
  <si>
    <t>0340400000</t>
  </si>
  <si>
    <t>139</t>
  </si>
  <si>
    <t>140</t>
  </si>
  <si>
    <t>141</t>
  </si>
  <si>
    <t>142</t>
  </si>
  <si>
    <t>143</t>
  </si>
  <si>
    <t>0340500000</t>
  </si>
  <si>
    <t>144</t>
  </si>
  <si>
    <t>145</t>
  </si>
  <si>
    <t>146</t>
  </si>
  <si>
    <t>0350000000</t>
  </si>
  <si>
    <t>147</t>
  </si>
  <si>
    <t>0350100000</t>
  </si>
  <si>
    <t>148</t>
  </si>
  <si>
    <t>149</t>
  </si>
  <si>
    <t>150</t>
  </si>
  <si>
    <t>9900000000</t>
  </si>
  <si>
    <t>151</t>
  </si>
  <si>
    <t>9990000000</t>
  </si>
  <si>
    <t>152</t>
  </si>
  <si>
    <t>153</t>
  </si>
  <si>
    <t>154</t>
  </si>
  <si>
    <t>155</t>
  </si>
  <si>
    <t>156</t>
  </si>
  <si>
    <t>Подпрограмма 3                                                                                                         " Социальная поддержка семьи и детства"</t>
  </si>
  <si>
    <r>
      <rPr>
        <b/>
        <sz val="10"/>
        <color indexed="8"/>
        <rFont val="Times New Roman"/>
        <family val="1"/>
        <charset val="204"/>
      </rPr>
      <t>Основное меропрятие 3.6</t>
    </r>
    <r>
      <rPr>
        <sz val="10"/>
        <color indexed="8"/>
        <rFont val="Times New Roman"/>
        <family val="1"/>
        <charset val="204"/>
      </rPr>
      <t xml:space="preserve"> Ежемесячная денежная выплата, назначаемая в случае рождения третьего ребенка или последующих детей до достижения ребенком возраста трех лет  (7084 и 5084)</t>
    </r>
  </si>
  <si>
    <t>Бланк расходов: Субсидии на  МУ - Соцзащита, Субсидии на ИЦ - Соцзащита, Управление Соцзащиты _ОБЛ, Управление Соцзащиты _ФЕД, Управление Соцзащиты _Cмета, МБУ "СРЦдН" Белгородского района, Субсидии на  ФУ - Соцзащита, Управление Соцзащиты _Cмета_БУХ, Субсидии на  МУ - Соцзащита_1</t>
  </si>
  <si>
    <t>157</t>
  </si>
  <si>
    <t>1.1.25.</t>
  </si>
  <si>
    <t>Основное мероприятие 1.25</t>
  </si>
  <si>
    <t>0310272550</t>
  </si>
  <si>
    <t>03</t>
  </si>
  <si>
    <t>01</t>
  </si>
  <si>
    <t>04</t>
  </si>
  <si>
    <t>02</t>
  </si>
  <si>
    <t>Осуществление мер социальной защиты многодетных семей</t>
  </si>
  <si>
    <t>Подпрограмма "Развитие мер социальной поддержки отдельных категорий граждан"</t>
  </si>
  <si>
    <t>Основное мероприятие "Социальная поддержка отдельных категорий граждан"</t>
  </si>
  <si>
    <t>Выплата муниципальной доплаты к пенсии</t>
  </si>
  <si>
    <t>Оплата ежегодной денежной выплаты гражданам, награжденным знаком "Почетный донор СССР", "Почетный донор России"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</si>
  <si>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</si>
  <si>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Выплата пособий малоимущим гражданам и гражданам, оказавшимся в тяжелой жизненной ситуации</t>
  </si>
  <si>
    <t>Выплата субсидий ветеранам боевых действий и другим категориям военнослужащих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</si>
  <si>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</t>
  </si>
  <si>
    <t>Выплату ежемесячных пособий лицам, привлекавшийся органами местной власти к разминированию территорий и объектов в период 1943- 1950г.</t>
  </si>
  <si>
    <t>Оплата ежемесячных денежных выплат ветеранам труда, ветеранам военной службы</t>
  </si>
  <si>
    <t>Оплата ежемесячных денежных выплат реабилитированным лицам</t>
  </si>
  <si>
    <t>Оплата ежемесячных денежных выплат лицам, родившимся в период с 22 июня 1923 года по 3 сентября 1945 года (Дети войны)</t>
  </si>
  <si>
    <t>Предоставление материальной и иной помощи для погребения</t>
  </si>
  <si>
    <t>Субвенции на организацию транспортного обслуживания населения в пригородном межмуниципальном мообщении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</si>
  <si>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</si>
  <si>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</si>
  <si>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Предоставление гражданам адресных субсидий на оплату жилого помещения и коммунальных услуг</t>
  </si>
  <si>
    <t>Выплата ежемесячных денежных компенсаций расходов по оплате жилищно-коммунальных услуг ветеранам труда</t>
  </si>
  <si>
    <t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</si>
  <si>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Выплата ежемесячных денежных компенсаций расходов по оплате жилищно-коммунальных услуг многодетным семьям</t>
  </si>
  <si>
    <t>Выплата ежемесячных денежных компенсаций расходов по оплате жилищно-коммунальных услуг иным категориям граждан</t>
  </si>
  <si>
    <t>уплата взносов на капитальный ремонт общего имущества в многоквартирном доме лицам, достигшим возраста семидесяти и восьмидесяти лет</t>
  </si>
  <si>
    <t>Основное мероприятие" Социальная поддержка граждан, имеющих особые заслуги перед Российской Федерацией и Белгородской областью"</t>
  </si>
  <si>
    <t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</t>
  </si>
  <si>
    <t>Выплата пособия лицам, которым присвоено звание "Почетный гражданин Белгородской области"</t>
  </si>
  <si>
    <t>Подпрограмма "Модернизация и развитие социального обслуживания населения "</t>
  </si>
  <si>
    <t>Основное мероприятие "Оказание социальных услуг населению организациями социального обслуживания"</t>
  </si>
  <si>
    <t>Осуществление полномочий по обеспечению права граждан на социальное обслуживании</t>
  </si>
  <si>
    <t>Подпрограмма "Социальная поддержка семьи и детства"</t>
  </si>
  <si>
    <t>Основное мероприятие "Предоставление мер социальной поддержки семьям и детям"</t>
  </si>
  <si>
    <t>Форма 3. Сведения об использовании бюджетных ассигнований бюджета на реализацию муниципальной программы за 2017 г.</t>
  </si>
  <si>
    <r>
      <rPr>
        <b/>
        <sz val="10"/>
        <color indexed="8"/>
        <rFont val="Times New Roman"/>
        <family val="1"/>
        <charset val="204"/>
      </rPr>
      <t xml:space="preserve">Основное меропрятие 1.21 </t>
    </r>
    <r>
      <rPr>
        <sz val="10"/>
        <color indexed="8"/>
        <rFont val="Times New Roman"/>
        <family val="1"/>
        <charset val="204"/>
      </rPr>
      <t xml:space="preserve">Осуществление переданных полномочий РФ по предоставлению отдельных мер социальной поддержки граждан, подвергшихся воздействию радиации (5137)   </t>
    </r>
  </si>
  <si>
    <r>
      <t xml:space="preserve">Основное меропрятие 3.12  </t>
    </r>
    <r>
      <rPr>
        <sz val="10"/>
        <color indexed="8"/>
        <rFont val="Times New Roman"/>
        <family val="1"/>
        <charset val="204"/>
      </rPr>
      <t xml:space="preserve">Субвенции на единовременную выплату гос. пособий лицам, не подлежащих обязательному соц.страхованию на случай временной нетрудоспособности (5384) </t>
    </r>
  </si>
  <si>
    <r>
      <t xml:space="preserve">Основное меропрятие 3.13  </t>
    </r>
    <r>
      <rPr>
        <sz val="10"/>
        <color indexed="8"/>
        <rFont val="Times New Roman"/>
        <family val="1"/>
        <charset val="204"/>
      </rPr>
      <t xml:space="preserve">Субвенции на  выплату гос. пособий лицам, не подлежащих обязательному соц.страхованию на случай временной нетрудоспособности (5385) </t>
    </r>
  </si>
  <si>
    <t>Форма 2. Сведения о достижении значений целевых показателей муниципальной программы  за  2017 г.</t>
  </si>
  <si>
    <t xml:space="preserve"> за  2017 г.</t>
  </si>
  <si>
    <t>1.2.2,</t>
  </si>
  <si>
    <t>Основное мероприятие2.2. Осуществление полномочий по обеспечению прав граждан на социальное обслуживание (7159 пл)</t>
  </si>
  <si>
    <t>МБУ "КЦСОН"</t>
  </si>
  <si>
    <t>Субвенция на единовременную выплату гос.пособий лицам, не подлежащих обязательному соц.страхованию на случай временной нетрудоспособности (5384)</t>
  </si>
  <si>
    <t>ответственный исполнитель подпрограммы, - Комитет социальной поликики в лице управления социальной защиты населения администрации Белгородского района</t>
  </si>
  <si>
    <r>
      <t xml:space="preserve">Основное меропрятие 1.25  Иные межбюджетные трансферты бюджетам муниципальных районов и городских округов на 2017 год на выплату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</t>
    </r>
    <r>
      <rPr>
        <sz val="9"/>
        <color indexed="40"/>
        <rFont val="Times New Roman"/>
        <family val="1"/>
        <charset val="204"/>
      </rPr>
      <t>7256</t>
    </r>
  </si>
  <si>
    <r>
      <rPr>
        <b/>
        <sz val="9"/>
        <color indexed="8"/>
        <rFont val="Times New Roman"/>
        <family val="1"/>
        <charset val="204"/>
      </rPr>
      <t>Основание мероприятие 1.6</t>
    </r>
    <r>
      <rPr>
        <sz val="9"/>
        <color indexed="8"/>
        <rFont val="Times New Roman"/>
        <family val="1"/>
        <charset val="204"/>
      </rPr>
      <t xml:space="preserve"> Социальная поддержка вдов Героев Советского Союза, Героев Российской Федерации и полных кавалеров ордена Славы (72090)</t>
    </r>
  </si>
  <si>
    <r>
      <rPr>
        <b/>
        <sz val="9"/>
        <color indexed="8"/>
        <rFont val="Times New Roman"/>
        <family val="1"/>
        <charset val="204"/>
      </rPr>
      <t xml:space="preserve">Основание мероприятие 1.5 </t>
    </r>
    <r>
      <rPr>
        <sz val="9"/>
        <color indexed="8"/>
        <rFont val="Times New Roman"/>
        <family val="1"/>
        <charset val="204"/>
      </rPr>
      <t xml:space="preserve">Социальная поддержка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</t>
    </r>
    <r>
      <rPr>
        <sz val="9"/>
        <color indexed="56"/>
        <rFont val="Times New Roman"/>
        <family val="1"/>
        <charset val="204"/>
      </rPr>
      <t>(7199)</t>
    </r>
  </si>
  <si>
    <r>
      <t xml:space="preserve">"________" ______________________   20 </t>
    </r>
    <r>
      <rPr>
        <b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г.</t>
    </r>
  </si>
  <si>
    <r>
      <t xml:space="preserve">"________" ______________________   20 </t>
    </r>
    <r>
      <rPr>
        <b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г.</t>
    </r>
  </si>
  <si>
    <t xml:space="preserve">Форма 4. Сведения о ресурсном обеспечении муниципальной программы за 2017 год.           </t>
  </si>
  <si>
    <t>« 24 » января 2018г.</t>
  </si>
  <si>
    <t>Дата формирования отчета: " 24 " января 2018 г.</t>
  </si>
  <si>
    <t>Задача 1. Создание условий для реализации мер социальной поддержки отдельных категорий граждан</t>
  </si>
  <si>
    <t>Подпрограмма 1 "Развитие мер соцаильной поддержки отдельных категорий граждан"</t>
  </si>
  <si>
    <t xml:space="preserve">Базовый период         </t>
  </si>
  <si>
    <r>
      <rPr>
        <b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Количество лиц, награжденных нагрудным знаком "Поетный донор России" получивших услуги по осуществлению ежегодной денежной выплаты.</t>
    </r>
  </si>
  <si>
    <r>
      <rPr>
        <b/>
        <sz val="10"/>
        <color indexed="8"/>
        <rFont val="Times New Roman"/>
        <family val="1"/>
        <charset val="204"/>
      </rPr>
      <t xml:space="preserve">1.3 </t>
    </r>
    <r>
      <rPr>
        <sz val="10"/>
        <color indexed="8"/>
        <rFont val="Times New Roman"/>
        <family val="1"/>
        <charset val="204"/>
      </rPr>
      <t>Количество инвалидов,получивших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 (5280)</t>
    </r>
  </si>
  <si>
    <r>
      <rPr>
        <b/>
        <sz val="10"/>
        <color indexed="8"/>
        <rFont val="Times New Roman"/>
        <family val="1"/>
        <charset val="204"/>
      </rPr>
      <t>1.6</t>
    </r>
    <r>
      <rPr>
        <sz val="10"/>
        <color indexed="8"/>
        <rFont val="Times New Roman"/>
        <family val="1"/>
        <charset val="204"/>
      </rPr>
      <t xml:space="preserve"> 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Славы  получивших социальную поддержку (7199)</t>
    </r>
  </si>
  <si>
    <r>
      <rPr>
        <b/>
        <sz val="10"/>
        <color indexed="8"/>
        <rFont val="Times New Roman"/>
        <family val="1"/>
        <charset val="204"/>
      </rPr>
      <t xml:space="preserve"> 1.8</t>
    </r>
    <r>
      <rPr>
        <sz val="10"/>
        <color indexed="8"/>
        <rFont val="Times New Roman"/>
        <family val="1"/>
        <charset val="204"/>
      </rPr>
      <t xml:space="preserve"> Количество лиц, которым присвоено звание "Почетный гражданин Белгородской области" получивших социальную поддержку.(7235)</t>
    </r>
  </si>
  <si>
    <r>
      <rPr>
        <b/>
        <sz val="10"/>
        <color indexed="8"/>
        <rFont val="Times New Roman"/>
        <family val="1"/>
        <charset val="204"/>
      </rPr>
      <t xml:space="preserve"> 1.9</t>
    </r>
    <r>
      <rPr>
        <sz val="10"/>
        <color indexed="8"/>
        <rFont val="Times New Roman"/>
        <family val="1"/>
        <charset val="204"/>
      </rPr>
      <t xml:space="preserve"> Количество  ветеранов труда, ветеранов военной службы, получивших услуги по оплате ежемесячных денежных выплат. (7236)</t>
    </r>
  </si>
  <si>
    <r>
      <rPr>
        <b/>
        <sz val="10"/>
        <color indexed="8"/>
        <rFont val="Times New Roman"/>
        <family val="1"/>
        <charset val="204"/>
      </rPr>
      <t xml:space="preserve"> 1.10</t>
    </r>
    <r>
      <rPr>
        <sz val="10"/>
        <color indexed="8"/>
        <rFont val="Times New Roman"/>
        <family val="1"/>
        <charset val="204"/>
      </rPr>
      <t xml:space="preserve"> Количество отдельных категорий граждан (инвалидам боевых действий I  и II 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действий, вдовам погибших (умерших) ветеранов подразделений особого риска) получивших услуги на выплату ежемесячных посоьий (7237)</t>
    </r>
  </si>
  <si>
    <r>
      <rPr>
        <b/>
        <sz val="10"/>
        <color indexed="8"/>
        <rFont val="Times New Roman"/>
        <family val="1"/>
        <charset val="204"/>
      </rPr>
      <t xml:space="preserve"> 1.11 количество</t>
    </r>
    <r>
      <rPr>
        <sz val="10"/>
        <color indexed="8"/>
        <rFont val="Times New Roman"/>
        <family val="1"/>
        <charset val="204"/>
      </rPr>
      <t>ежемесячных пособий лицам, привлекавшимся органами местной власти к разминированию территорий и объектов в период 1943-1950г.,получивших услуги по оплате ежемесячных денежных выплат.  (7238)</t>
    </r>
  </si>
  <si>
    <r>
      <rPr>
        <b/>
        <sz val="10"/>
        <color indexed="8"/>
        <rFont val="Times New Roman"/>
        <family val="1"/>
        <charset val="204"/>
      </rPr>
      <t xml:space="preserve"> 1.12</t>
    </r>
    <r>
      <rPr>
        <sz val="10"/>
        <color indexed="8"/>
        <rFont val="Times New Roman"/>
        <family val="1"/>
        <charset val="204"/>
      </rPr>
      <t xml:space="preserve"> Количество ветеранов труда, ветеранов военной службы, получивших услуги по оплате ежемесячных денежных выплат.  (7241)</t>
    </r>
  </si>
  <si>
    <r>
      <rPr>
        <b/>
        <sz val="10"/>
        <color indexed="8"/>
        <rFont val="Times New Roman"/>
        <family val="1"/>
        <charset val="204"/>
      </rPr>
      <t xml:space="preserve"> 1.13 </t>
    </r>
    <r>
      <rPr>
        <sz val="10"/>
        <color indexed="8"/>
        <rFont val="Times New Roman"/>
        <family val="1"/>
        <charset val="204"/>
      </rPr>
      <t>Количество труженников тыла,получивших услуги по оплате ежемесячных денежных выплат  (7242)</t>
    </r>
  </si>
  <si>
    <r>
      <rPr>
        <b/>
        <sz val="10"/>
        <color indexed="8"/>
        <rFont val="Times New Roman"/>
        <family val="1"/>
        <charset val="204"/>
      </rPr>
      <t xml:space="preserve"> 1.14</t>
    </r>
    <r>
      <rPr>
        <sz val="10"/>
        <color indexed="8"/>
        <rFont val="Times New Roman"/>
        <family val="1"/>
        <charset val="204"/>
      </rPr>
      <t xml:space="preserve"> Количество реабилитированных лиц, получивших услуги по оплате ежемесячных денежных выплат (7243)</t>
    </r>
  </si>
  <si>
    <r>
      <rPr>
        <b/>
        <sz val="10"/>
        <color indexed="8"/>
        <rFont val="Times New Roman"/>
        <family val="1"/>
        <charset val="204"/>
      </rPr>
      <t xml:space="preserve"> 1.16</t>
    </r>
    <r>
      <rPr>
        <sz val="10"/>
        <color indexed="8"/>
        <rFont val="Times New Roman"/>
        <family val="1"/>
        <charset val="204"/>
      </rPr>
      <t xml:space="preserve"> Количество лиц, родившиихся в период с 22 июня 1923 года по 3 сентября 1945 года (Дети войны), получивших услуги по оплате ежемесячных денежных выплат. (7245)</t>
    </r>
  </si>
  <si>
    <r>
      <rPr>
        <b/>
        <sz val="10"/>
        <color indexed="8"/>
        <rFont val="Times New Roman"/>
        <family val="1"/>
        <charset val="204"/>
      </rPr>
      <t xml:space="preserve"> 1.17</t>
    </r>
    <r>
      <rPr>
        <sz val="10"/>
        <color indexed="8"/>
        <rFont val="Times New Roman"/>
        <family val="1"/>
        <charset val="204"/>
      </rPr>
      <t xml:space="preserve"> Количество ветеранов труда, получивших услуги по выплате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ежемесячных денежных компенсаций расходов по оплате жилищно-коммунальных услуг (7251)</t>
    </r>
  </si>
  <si>
    <r>
      <rPr>
        <b/>
        <sz val="10"/>
        <color indexed="8"/>
        <rFont val="Times New Roman"/>
        <family val="1"/>
        <charset val="204"/>
      </rPr>
      <t xml:space="preserve"> 1.18</t>
    </r>
    <r>
      <rPr>
        <sz val="10"/>
        <color indexed="8"/>
        <rFont val="Times New Roman"/>
        <family val="1"/>
        <charset val="204"/>
      </rPr>
      <t xml:space="preserve"> Количество реабилитированных лиц и лиц. признанных пострадавшими от политических репрессий.получивших услуги по выплате ежемесячных денежных компенсаций расходов по оплате ЖКУ (7252)</t>
    </r>
  </si>
  <si>
    <r>
      <rPr>
        <b/>
        <sz val="10"/>
        <color indexed="8"/>
        <rFont val="Times New Roman"/>
        <family val="1"/>
        <charset val="204"/>
      </rPr>
      <t xml:space="preserve"> 1.19</t>
    </r>
    <r>
      <rPr>
        <sz val="10"/>
        <color indexed="8"/>
        <rFont val="Times New Roman"/>
        <family val="1"/>
        <charset val="204"/>
      </rPr>
      <t xml:space="preserve"> Количество многодетных семей,получивших услуги по выплате ежемесячных денежных компенсаций расходов по оплате жилищно-коммунальных услуг.(7253)</t>
    </r>
  </si>
  <si>
    <r>
      <rPr>
        <b/>
        <sz val="10"/>
        <color indexed="8"/>
        <rFont val="Times New Roman"/>
        <family val="1"/>
        <charset val="204"/>
      </rPr>
      <t>1.20</t>
    </r>
    <r>
      <rPr>
        <sz val="10"/>
        <color indexed="8"/>
        <rFont val="Times New Roman"/>
        <family val="1"/>
        <charset val="204"/>
      </rPr>
      <t xml:space="preserve"> Количество иных категорий граждан, получивших услуги по выплате  ежемесячных денежных компенсаций расходов по оплате жилищно-коммунальных услу. (7254)</t>
    </r>
  </si>
  <si>
    <r>
      <rPr>
        <b/>
        <sz val="10"/>
        <color indexed="8"/>
        <rFont val="Times New Roman"/>
        <family val="1"/>
        <charset val="204"/>
      </rPr>
      <t xml:space="preserve"> 1.21</t>
    </r>
    <r>
      <rPr>
        <sz val="10"/>
        <color indexed="8"/>
        <rFont val="Times New Roman"/>
        <family val="1"/>
        <charset val="204"/>
      </rPr>
      <t xml:space="preserve"> Количество категорий граждан, получивших услуги  по выплате ежемесячных денежных компенсаций по иной помощи для погребения (7262)</t>
    </r>
  </si>
  <si>
    <r>
      <rPr>
        <b/>
        <sz val="10"/>
        <color indexed="8"/>
        <rFont val="Times New Roman"/>
        <family val="1"/>
        <charset val="204"/>
      </rPr>
      <t xml:space="preserve"> 1.22 </t>
    </r>
    <r>
      <rPr>
        <sz val="10"/>
        <color indexed="8"/>
        <rFont val="Times New Roman"/>
        <family val="1"/>
        <charset val="204"/>
      </rPr>
      <t xml:space="preserve">Количество граждан, получивших услуги по оплате ЖКУ в денежной форме в соответствии с ФЗ от 15.05.1991г № 1244-1 "О социальной защите граждан,  подвергшихся воздействию радиации вследствие катастрофы на Чернобыльской АЭС"(5137)   </t>
    </r>
  </si>
  <si>
    <r>
      <rPr>
        <b/>
        <sz val="10"/>
        <color indexed="8"/>
        <rFont val="Times New Roman"/>
        <family val="1"/>
        <charset val="204"/>
      </rPr>
      <t xml:space="preserve"> 1.23</t>
    </r>
    <r>
      <rPr>
        <sz val="10"/>
        <color indexed="8"/>
        <rFont val="Times New Roman"/>
        <family val="1"/>
        <charset val="204"/>
      </rPr>
      <t xml:space="preserve">  Количество граждан, получивших услуги по выплате пенсии за выслугу лет лицам, замещавшим муниципальные должности и должности муниципальной службы 1261</t>
    </r>
  </si>
  <si>
    <t xml:space="preserve">Задача 2. Повышение качества и обеспечения доступности социальных услуг </t>
  </si>
  <si>
    <t xml:space="preserve">количество социальных услуг, оказанных населению </t>
  </si>
  <si>
    <r>
      <rPr>
        <b/>
        <sz val="9"/>
        <color indexed="8"/>
        <rFont val="Times New Roman"/>
        <family val="1"/>
        <charset val="204"/>
      </rPr>
      <t>2.2</t>
    </r>
    <r>
      <rPr>
        <sz val="9"/>
        <color indexed="8"/>
        <rFont val="Times New Roman"/>
        <family val="1"/>
        <charset val="204"/>
      </rPr>
      <t xml:space="preserve"> Средняя заработная плата социальных работников учреждений социальной защиты населения к средней заработной плате в Белгородской области  
</t>
    </r>
  </si>
  <si>
    <t>(%)</t>
  </si>
  <si>
    <t>(ед)</t>
  </si>
  <si>
    <t>Задача 3. Обеспечение социально-экономической устойчивости семьи, реализация права ребенка жить и воспитываться в семье</t>
  </si>
  <si>
    <r>
      <rPr>
        <b/>
        <sz val="9"/>
        <color indexed="8"/>
        <rFont val="Times New Roman"/>
        <family val="1"/>
        <charset val="204"/>
      </rPr>
      <t>3.1</t>
    </r>
    <r>
      <rPr>
        <sz val="9"/>
        <color indexed="8"/>
        <rFont val="Times New Roman"/>
        <family val="1"/>
        <charset val="204"/>
      </rPr>
      <t xml:space="preserve"> Количество граждан получающих меры социальной по выплате пособий по уходу за ребенком до достижения им возраста полутора лет гражданам, не подлежащим обязательному страхованию на случай временной нетрудоспособности и в связи с материнством (19302 - 5381)</t>
    </r>
  </si>
  <si>
    <r>
      <rPr>
        <b/>
        <sz val="9"/>
        <color indexed="8"/>
        <rFont val="Times New Roman"/>
        <family val="1"/>
        <charset val="204"/>
      </rPr>
      <t>3.2</t>
    </r>
    <r>
      <rPr>
        <sz val="9"/>
        <color indexed="8"/>
        <rFont val="Times New Roman"/>
        <family val="1"/>
        <charset val="204"/>
      </rPr>
      <t xml:space="preserve"> Количество граждан, получающих меры социальной поддержки по выплате пособий при всех формах устройства детей , лишенных родительского попечения (5383)</t>
    </r>
  </si>
  <si>
    <r>
      <rPr>
        <b/>
        <sz val="9"/>
        <color indexed="8"/>
        <rFont val="Times New Roman"/>
        <family val="1"/>
        <charset val="204"/>
      </rPr>
      <t>3.3</t>
    </r>
    <r>
      <rPr>
        <sz val="9"/>
        <color indexed="8"/>
        <rFont val="Times New Roman"/>
        <family val="1"/>
        <charset val="204"/>
      </rPr>
      <t xml:space="preserve"> Количество граждан, получающих меры социальной поддержки по выплате при всех формах устройства детей, лишенных родительского попечения (5260)</t>
    </r>
  </si>
  <si>
    <r>
      <t xml:space="preserve"> 3.4</t>
    </r>
    <r>
      <rPr>
        <sz val="9"/>
        <color indexed="8"/>
        <rFont val="Times New Roman"/>
        <family val="1"/>
        <charset val="204"/>
      </rPr>
      <t xml:space="preserve"> Количество граждан, материнский капитал </t>
    </r>
  </si>
  <si>
    <r>
      <rPr>
        <b/>
        <sz val="9"/>
        <color indexed="8"/>
        <rFont val="Times New Roman"/>
        <family val="1"/>
        <charset val="204"/>
      </rPr>
      <t xml:space="preserve"> 3.6</t>
    </r>
    <r>
      <rPr>
        <sz val="9"/>
        <color indexed="8"/>
        <rFont val="Times New Roman"/>
        <family val="1"/>
        <charset val="204"/>
      </rPr>
      <t xml:space="preserve"> Количество граждан, получающих меры по социльной поддержки по выплате , назначаемой в случае рождения третьего ребенка или последующих детей до достижения ребенком возраста трех лет  (7084,5084)</t>
    </r>
  </si>
  <si>
    <r>
      <rPr>
        <b/>
        <sz val="9"/>
        <color indexed="8"/>
        <rFont val="Times New Roman"/>
        <family val="1"/>
        <charset val="204"/>
      </rPr>
      <t xml:space="preserve"> 3.8</t>
    </r>
    <r>
      <rPr>
        <sz val="9"/>
        <color indexed="8"/>
        <rFont val="Times New Roman"/>
        <family val="1"/>
        <charset val="204"/>
      </rPr>
      <t xml:space="preserve"> Количество граждан получающих меры по  социальной защите граждан, являющихся усыновителями  (7286)</t>
    </r>
  </si>
  <si>
    <r>
      <rPr>
        <b/>
        <sz val="9"/>
        <color indexed="8"/>
        <rFont val="Times New Roman"/>
        <family val="1"/>
        <charset val="204"/>
      </rPr>
      <t xml:space="preserve"> 3.9 </t>
    </r>
    <r>
      <rPr>
        <sz val="9"/>
        <color indexed="8"/>
        <rFont val="Times New Roman"/>
        <family val="1"/>
        <charset val="204"/>
      </rPr>
      <t>Количество граждан, получающих меры по социальной защите на содержание ребенка в семье опекуна и приемной семье, а также вознаграждение, причитающееся приемному родителю  (7287)</t>
    </r>
  </si>
  <si>
    <r>
      <rPr>
        <b/>
        <sz val="9"/>
        <color indexed="8"/>
        <rFont val="Times New Roman"/>
        <family val="1"/>
        <charset val="204"/>
      </rPr>
      <t xml:space="preserve"> 3.7</t>
    </r>
    <r>
      <rPr>
        <sz val="9"/>
        <color indexed="8"/>
        <rFont val="Times New Roman"/>
        <family val="1"/>
        <charset val="204"/>
      </rPr>
      <t xml:space="preserve"> Количество граждан, получающих меры по социльной поддержки детей, оставшихся без попечения родителей, в части оплаты за содержание жилых  помещений, закрепленных за детьми-сиротами, и капитального ремонта  (7137)</t>
    </r>
  </si>
  <si>
    <r>
      <rPr>
        <b/>
        <sz val="9"/>
        <color indexed="8"/>
        <rFont val="Times New Roman"/>
        <family val="1"/>
        <charset val="204"/>
      </rPr>
      <t xml:space="preserve"> 3.10</t>
    </r>
    <r>
      <rPr>
        <sz val="9"/>
        <color indexed="8"/>
        <rFont val="Times New Roman"/>
        <family val="1"/>
        <charset val="204"/>
      </rPr>
      <t xml:space="preserve"> Количество граждан получающих меры по социальной защите многодетных семей (7288)</t>
    </r>
  </si>
  <si>
    <r>
      <rPr>
        <b/>
        <sz val="9"/>
        <color indexed="8"/>
        <rFont val="Times New Roman"/>
        <family val="1"/>
        <charset val="204"/>
      </rPr>
      <t xml:space="preserve"> 3.11</t>
    </r>
    <r>
      <rPr>
        <sz val="9"/>
        <color indexed="8"/>
        <rFont val="Times New Roman"/>
        <family val="1"/>
        <charset val="204"/>
      </rPr>
      <t xml:space="preserve"> Количество граждан получающих меры по социальной защите многодетных семей (7400)</t>
    </r>
  </si>
  <si>
    <t>Задача 4. Повышение роли сектора социально ориентированных некоммерческих организаций в предоставлении социальных услуг</t>
  </si>
  <si>
    <t>Количество социально ориентированных некоммерческих организаций.</t>
  </si>
  <si>
    <t>ед.</t>
  </si>
  <si>
    <t>Задача 5. Обеспечение реализации муниципальной программы</t>
  </si>
  <si>
    <r>
      <rPr>
        <b/>
        <sz val="9"/>
        <color indexed="8"/>
        <rFont val="Times New Roman"/>
        <family val="1"/>
        <charset val="204"/>
      </rPr>
      <t xml:space="preserve"> 5.1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(7123)</t>
    </r>
  </si>
  <si>
    <r>
      <rPr>
        <b/>
        <sz val="9"/>
        <color indexed="8"/>
        <rFont val="Times New Roman"/>
        <family val="1"/>
        <charset val="204"/>
      </rPr>
      <t xml:space="preserve"> 5.2 </t>
    </r>
    <r>
      <rPr>
        <sz val="9"/>
        <color indexed="8"/>
        <rFont val="Times New Roman"/>
        <family val="1"/>
        <charset val="204"/>
      </rPr>
      <t>Уровень ежегодного достижения показателей муниципальной программы (7124)</t>
    </r>
  </si>
  <si>
    <r>
      <rPr>
        <b/>
        <sz val="9"/>
        <color indexed="8"/>
        <rFont val="Times New Roman"/>
        <family val="1"/>
        <charset val="204"/>
      </rPr>
      <t xml:space="preserve"> 5.3</t>
    </r>
    <r>
      <rPr>
        <sz val="9"/>
        <color indexed="8"/>
        <rFont val="Times New Roman"/>
        <family val="1"/>
        <charset val="204"/>
      </rPr>
      <t xml:space="preserve"> Доля граждан, устроенных под опеку, от общего числа граждан (7125)</t>
    </r>
  </si>
  <si>
    <r>
      <rPr>
        <b/>
        <sz val="9"/>
        <color indexed="8"/>
        <rFont val="Times New Roman"/>
        <family val="1"/>
        <charset val="204"/>
      </rPr>
      <t xml:space="preserve"> 5.5 </t>
    </r>
    <r>
      <rPr>
        <sz val="9"/>
        <color indexed="8"/>
        <rFont val="Times New Roman"/>
        <family val="1"/>
        <charset val="204"/>
      </rPr>
      <t>Количество граждан,получивших услуги по представлению материальной помощи для погребения (7127)</t>
    </r>
  </si>
  <si>
    <t>Граждане получающие меры социальной поддержки, в соответствии с нормативными правовыми актами Белгородского района</t>
  </si>
  <si>
    <t>1.1.0.</t>
  </si>
  <si>
    <r>
      <rPr>
        <b/>
        <sz val="11"/>
        <rFont val="Times New Roman"/>
        <family val="1"/>
        <charset val="204"/>
      </rPr>
      <t>1.0.</t>
    </r>
    <r>
      <rPr>
        <sz val="11"/>
        <rFont val="Times New Roman"/>
        <family val="1"/>
        <charset val="204"/>
      </rPr>
      <t xml:space="preserve"> Граждане получающие меры социальной поддержки, в  общей численности граждан, обратившихся за получением мер социальной поддержки в соответствии с нормативными документами.</t>
    </r>
  </si>
  <si>
    <r>
      <rPr>
        <b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Количество граждан получивших услуги по оплате ЖКУ в денежной форме</t>
    </r>
  </si>
  <si>
    <r>
      <rPr>
        <b/>
        <sz val="10"/>
        <color indexed="8"/>
        <rFont val="Times New Roman"/>
        <family val="1"/>
        <charset val="204"/>
      </rPr>
      <t xml:space="preserve"> 1.4</t>
    </r>
    <r>
      <rPr>
        <sz val="10"/>
        <color indexed="8"/>
        <rFont val="Times New Roman"/>
        <family val="1"/>
        <charset val="204"/>
      </rPr>
      <t xml:space="preserve"> Количество граждан, получивших услуги по выплате адресных субсидий на оплату жилья и коммунальных услуг  (7151)</t>
    </r>
  </si>
  <si>
    <r>
      <rPr>
        <b/>
        <sz val="10"/>
        <color indexed="8"/>
        <rFont val="Times New Roman"/>
        <family val="1"/>
        <charset val="204"/>
      </rPr>
      <t xml:space="preserve"> 1.5</t>
    </r>
    <r>
      <rPr>
        <sz val="10"/>
        <color indexed="8"/>
        <rFont val="Times New Roman"/>
        <family val="1"/>
        <charset val="204"/>
      </rPr>
      <t xml:space="preserve"> Количество героев Социалистического Труда и полных кавалеров ордена Трудовой Славы, получивших социальную поддержку.  (7198)</t>
    </r>
  </si>
  <si>
    <r>
      <rPr>
        <b/>
        <sz val="10"/>
        <color indexed="8"/>
        <rFont val="Times New Roman"/>
        <family val="1"/>
        <charset val="204"/>
      </rPr>
      <t xml:space="preserve"> 1.7</t>
    </r>
    <r>
      <rPr>
        <sz val="10"/>
        <color indexed="8"/>
        <rFont val="Times New Roman"/>
        <family val="1"/>
        <charset val="204"/>
      </rPr>
      <t xml:space="preserve"> Количество 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слав, получивших социальную поддержку (7209)</t>
    </r>
  </si>
  <si>
    <r>
      <rPr>
        <b/>
        <sz val="10"/>
        <color indexed="8"/>
        <rFont val="Times New Roman"/>
        <family val="1"/>
        <charset val="204"/>
      </rPr>
      <t xml:space="preserve"> 1.8</t>
    </r>
    <r>
      <rPr>
        <sz val="10"/>
        <color indexed="8"/>
        <rFont val="Times New Roman"/>
        <family val="1"/>
        <charset val="204"/>
      </rPr>
      <t xml:space="preserve"> Количество малоимущих граждан и нраждан, оказавшихся в тяжелой жизненной ситуации, получивших услуги на выплату пособий  (7231)</t>
    </r>
  </si>
  <si>
    <r>
      <rPr>
        <b/>
        <sz val="10"/>
        <color indexed="8"/>
        <rFont val="Times New Roman"/>
        <family val="1"/>
        <charset val="204"/>
      </rPr>
      <t xml:space="preserve"> 1.15</t>
    </r>
    <r>
      <rPr>
        <sz val="10"/>
        <color indexed="8"/>
        <rFont val="Times New Roman"/>
        <family val="1"/>
        <charset val="204"/>
      </rPr>
      <t xml:space="preserve"> Количество лиц, признанных пострадавшими от политических репрессий, получивших услуги по оплате ежемесячных денежных выплат. (7244)</t>
    </r>
  </si>
  <si>
    <r>
      <rPr>
        <b/>
        <sz val="9"/>
        <color indexed="8"/>
        <rFont val="Times New Roman"/>
        <family val="1"/>
        <charset val="204"/>
      </rPr>
      <t xml:space="preserve"> 1.24</t>
    </r>
    <r>
      <rPr>
        <sz val="9"/>
        <color indexed="8"/>
        <rFont val="Times New Roman"/>
        <family val="1"/>
        <charset val="204"/>
      </rPr>
      <t xml:space="preserve"> Количество граждан по выплате льготного проезда обучающимися на территории Белгородского района, компенсация </t>
    </r>
    <r>
      <rPr>
        <sz val="9"/>
        <rFont val="Times New Roman"/>
        <family val="1"/>
        <charset val="204"/>
      </rPr>
      <t>(7381)</t>
    </r>
  </si>
  <si>
    <r>
      <t xml:space="preserve"> 1.26 </t>
    </r>
    <r>
      <rPr>
        <sz val="9"/>
        <color indexed="8"/>
        <rFont val="Times New Roman"/>
        <family val="1"/>
        <charset val="204"/>
      </rPr>
      <t>Количество граждан (R4620)</t>
    </r>
  </si>
  <si>
    <r>
      <rPr>
        <b/>
        <sz val="9"/>
        <color indexed="8"/>
        <rFont val="Times New Roman"/>
        <family val="1"/>
        <charset val="204"/>
      </rPr>
      <t xml:space="preserve"> 1.27</t>
    </r>
    <r>
      <rPr>
        <sz val="9"/>
        <color indexed="8"/>
        <rFont val="Times New Roman"/>
        <family val="1"/>
        <charset val="204"/>
      </rPr>
      <t xml:space="preserve"> Количество граждан (7256)</t>
    </r>
  </si>
  <si>
    <r>
      <rPr>
        <b/>
        <sz val="9"/>
        <color indexed="8"/>
        <rFont val="Times New Roman"/>
        <family val="1"/>
        <charset val="204"/>
      </rPr>
      <t>2.1</t>
    </r>
    <r>
      <rPr>
        <sz val="9"/>
        <color indexed="8"/>
        <rFont val="Times New Roman"/>
        <family val="1"/>
        <charset val="204"/>
      </rPr>
      <t xml:space="preserve"> Укрепление материально технической базы МБУ "КЦСОН" </t>
    </r>
  </si>
  <si>
    <r>
      <rPr>
        <b/>
        <sz val="9"/>
        <color indexed="8"/>
        <rFont val="Times New Roman"/>
        <family val="1"/>
        <charset val="204"/>
      </rPr>
      <t xml:space="preserve"> 3.5</t>
    </r>
    <r>
      <rPr>
        <sz val="9"/>
        <color indexed="8"/>
        <rFont val="Times New Roman"/>
        <family val="1"/>
        <charset val="204"/>
      </rPr>
      <t xml:space="preserve">  Количество граждан , получающих меры социальной поддержки по выплате, при рождении ребенка градланам, не подлежащимобязательному страхованию на случай временной нетрудоспособности и в связи с материнством  ( 7285)</t>
    </r>
  </si>
  <si>
    <r>
      <t xml:space="preserve"> 4.1 </t>
    </r>
    <r>
      <rPr>
        <sz val="9"/>
        <color indexed="8"/>
        <rFont val="Times New Roman"/>
        <family val="1"/>
        <charset val="204"/>
      </rPr>
      <t xml:space="preserve"> Субсидии на мероприятия по поддержке социально ориентированных некоммерческих организаций</t>
    </r>
  </si>
  <si>
    <t>не менее 95</t>
  </si>
  <si>
    <r>
      <rPr>
        <b/>
        <sz val="9"/>
        <color indexed="8"/>
        <rFont val="Times New Roman"/>
        <family val="1"/>
        <charset val="204"/>
      </rPr>
      <t xml:space="preserve"> 5.4</t>
    </r>
    <r>
      <rPr>
        <sz val="9"/>
        <color indexed="8"/>
        <rFont val="Times New Roman"/>
        <family val="1"/>
        <charset val="204"/>
      </rPr>
      <t xml:space="preserve"> Доля граждан, получающих ежемесячные денежные компенсации расходов по оплате ЖКУ, от общей численности граждан обратившихся за получением ежемесячных денежных компенсаций расходов по оплате ЖКУ (7126)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</si>
</sst>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_р_."/>
    <numFmt numFmtId="165" formatCode="dd/mm/yyyy\ hh:mm"/>
    <numFmt numFmtId="166" formatCode="?"/>
    <numFmt numFmtId="167" formatCode="#,##0.0"/>
    <numFmt numFmtId="168" formatCode="0.0#,"/>
    <numFmt numFmtId="169" formatCode="0.00,"/>
    <numFmt numFmtId="170" formatCode="0.00#,"/>
    <numFmt numFmtId="171" formatCode="0.0"/>
  </numFmts>
  <fonts count="80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5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Arial Cyr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vertAlign val="subscript"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3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</font>
    <font>
      <b/>
      <sz val="8.5"/>
      <name val="MS Sans Serif"/>
    </font>
    <font>
      <sz val="10"/>
      <color indexed="10"/>
      <name val="Arial Cyr"/>
      <charset val="204"/>
    </font>
    <font>
      <b/>
      <sz val="8"/>
      <name val="Arial Cyr"/>
      <charset val="204"/>
    </font>
    <font>
      <sz val="7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10"/>
      <name val="Arial Cy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9"/>
      <color indexed="4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1" fillId="0" borderId="0"/>
    <xf numFmtId="0" fontId="54" fillId="0" borderId="0"/>
    <xf numFmtId="0" fontId="77" fillId="0" borderId="0"/>
    <xf numFmtId="0" fontId="62" fillId="0" borderId="0"/>
    <xf numFmtId="0" fontId="16" fillId="0" borderId="0"/>
    <xf numFmtId="0" fontId="20" fillId="0" borderId="0"/>
    <xf numFmtId="0" fontId="27" fillId="0" borderId="0"/>
    <xf numFmtId="0" fontId="32" fillId="0" borderId="0"/>
    <xf numFmtId="0" fontId="33" fillId="0" borderId="0"/>
    <xf numFmtId="0" fontId="40" fillId="0" borderId="0"/>
    <xf numFmtId="0" fontId="43" fillId="0" borderId="0"/>
    <xf numFmtId="0" fontId="44" fillId="0" borderId="0"/>
  </cellStyleXfs>
  <cellXfs count="904">
    <xf numFmtId="0" fontId="0" fillId="0" borderId="0" xfId="0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3" fontId="4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justify"/>
    </xf>
    <xf numFmtId="0" fontId="17" fillId="0" borderId="0" xfId="5" applyFont="1" applyBorder="1" applyAlignment="1" applyProtection="1">
      <alignment horizontal="left"/>
    </xf>
    <xf numFmtId="0" fontId="16" fillId="0" borderId="0" xfId="5"/>
    <xf numFmtId="165" fontId="17" fillId="0" borderId="0" xfId="5" applyNumberFormat="1" applyFont="1" applyBorder="1" applyAlignment="1" applyProtection="1">
      <alignment horizontal="center"/>
    </xf>
    <xf numFmtId="49" fontId="18" fillId="0" borderId="8" xfId="5" applyNumberFormat="1" applyFont="1" applyBorder="1" applyAlignment="1" applyProtection="1">
      <alignment horizontal="center" vertical="center" wrapText="1"/>
    </xf>
    <xf numFmtId="4" fontId="18" fillId="0" borderId="8" xfId="5" applyNumberFormat="1" applyFont="1" applyBorder="1" applyAlignment="1" applyProtection="1">
      <alignment horizontal="right" vertical="center" wrapText="1"/>
    </xf>
    <xf numFmtId="49" fontId="19" fillId="0" borderId="9" xfId="5" applyNumberFormat="1" applyFont="1" applyBorder="1" applyAlignment="1" applyProtection="1">
      <alignment horizontal="center"/>
    </xf>
    <xf numFmtId="49" fontId="19" fillId="0" borderId="10" xfId="5" applyNumberFormat="1" applyFont="1" applyBorder="1" applyAlignment="1" applyProtection="1">
      <alignment horizontal="center"/>
    </xf>
    <xf numFmtId="4" fontId="19" fillId="0" borderId="10" xfId="5" applyNumberFormat="1" applyFont="1" applyBorder="1" applyAlignment="1" applyProtection="1">
      <alignment horizontal="right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justify"/>
    </xf>
    <xf numFmtId="2" fontId="8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2" fontId="7" fillId="0" borderId="1" xfId="0" applyNumberFormat="1" applyFont="1" applyBorder="1" applyAlignment="1">
      <alignment horizontal="center" wrapText="1"/>
    </xf>
    <xf numFmtId="43" fontId="14" fillId="0" borderId="6" xfId="0" applyNumberFormat="1" applyFont="1" applyBorder="1" applyAlignment="1">
      <alignment horizontal="center" vertical="center" wrapText="1"/>
    </xf>
    <xf numFmtId="2" fontId="25" fillId="0" borderId="6" xfId="0" applyNumberFormat="1" applyFont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top" wrapText="1"/>
    </xf>
    <xf numFmtId="1" fontId="26" fillId="3" borderId="1" xfId="0" applyNumberFormat="1" applyFont="1" applyFill="1" applyBorder="1" applyAlignment="1">
      <alignment horizontal="center" vertical="top" wrapText="1"/>
    </xf>
    <xf numFmtId="1" fontId="26" fillId="3" borderId="1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8" fillId="0" borderId="0" xfId="5" applyFont="1" applyBorder="1" applyAlignment="1" applyProtection="1"/>
    <xf numFmtId="0" fontId="4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5" fillId="0" borderId="13" xfId="0" applyFont="1" applyBorder="1"/>
    <xf numFmtId="0" fontId="10" fillId="0" borderId="0" xfId="0" applyFont="1"/>
    <xf numFmtId="0" fontId="12" fillId="0" borderId="0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5" fillId="0" borderId="20" xfId="0" applyNumberFormat="1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2" fillId="0" borderId="19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10" fillId="0" borderId="0" xfId="0" applyNumberFormat="1" applyFont="1"/>
    <xf numFmtId="43" fontId="4" fillId="2" borderId="3" xfId="0" applyNumberFormat="1" applyFont="1" applyFill="1" applyBorder="1" applyAlignment="1">
      <alignment horizontal="center" vertical="center" wrapText="1"/>
    </xf>
    <xf numFmtId="16" fontId="12" fillId="2" borderId="29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" fontId="36" fillId="4" borderId="20" xfId="0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64" fontId="4" fillId="5" borderId="32" xfId="0" applyNumberFormat="1" applyFont="1" applyFill="1" applyBorder="1"/>
    <xf numFmtId="2" fontId="31" fillId="0" borderId="20" xfId="0" applyNumberFormat="1" applyFont="1" applyBorder="1" applyAlignment="1">
      <alignment wrapText="1"/>
    </xf>
    <xf numFmtId="2" fontId="31" fillId="0" borderId="7" xfId="0" applyNumberFormat="1" applyFont="1" applyBorder="1" applyAlignment="1">
      <alignment wrapText="1"/>
    </xf>
    <xf numFmtId="2" fontId="31" fillId="0" borderId="19" xfId="0" applyNumberFormat="1" applyFont="1" applyBorder="1" applyAlignment="1">
      <alignment wrapText="1"/>
    </xf>
    <xf numFmtId="2" fontId="5" fillId="5" borderId="20" xfId="0" applyNumberFormat="1" applyFont="1" applyFill="1" applyBorder="1" applyAlignment="1">
      <alignment wrapText="1"/>
    </xf>
    <xf numFmtId="2" fontId="5" fillId="5" borderId="7" xfId="0" applyNumberFormat="1" applyFont="1" applyFill="1" applyBorder="1" applyAlignment="1">
      <alignment wrapText="1"/>
    </xf>
    <xf numFmtId="2" fontId="5" fillId="0" borderId="19" xfId="0" applyNumberFormat="1" applyFont="1" applyBorder="1" applyAlignment="1">
      <alignment wrapText="1"/>
    </xf>
    <xf numFmtId="2" fontId="24" fillId="0" borderId="13" xfId="0" applyNumberFormat="1" applyFont="1" applyBorder="1" applyAlignment="1">
      <alignment wrapText="1"/>
    </xf>
    <xf numFmtId="2" fontId="29" fillId="0" borderId="20" xfId="0" applyNumberFormat="1" applyFont="1" applyBorder="1" applyAlignment="1">
      <alignment wrapText="1"/>
    </xf>
    <xf numFmtId="2" fontId="29" fillId="0" borderId="7" xfId="0" applyNumberFormat="1" applyFont="1" applyBorder="1" applyAlignment="1">
      <alignment wrapText="1"/>
    </xf>
    <xf numFmtId="2" fontId="5" fillId="0" borderId="0" xfId="0" applyNumberFormat="1" applyFont="1" applyAlignment="1"/>
    <xf numFmtId="2" fontId="5" fillId="0" borderId="13" xfId="0" applyNumberFormat="1" applyFont="1" applyBorder="1" applyAlignment="1">
      <alignment wrapText="1"/>
    </xf>
    <xf numFmtId="2" fontId="29" fillId="5" borderId="20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4" fillId="0" borderId="6" xfId="0" applyFont="1" applyFill="1" applyBorder="1" applyAlignment="1">
      <alignment horizontal="center" wrapText="1"/>
    </xf>
    <xf numFmtId="164" fontId="5" fillId="0" borderId="20" xfId="0" applyNumberFormat="1" applyFont="1" applyFill="1" applyBorder="1"/>
    <xf numFmtId="164" fontId="5" fillId="0" borderId="33" xfId="0" applyNumberFormat="1" applyFont="1" applyFill="1" applyBorder="1"/>
    <xf numFmtId="164" fontId="5" fillId="0" borderId="33" xfId="0" applyNumberFormat="1" applyFont="1" applyFill="1" applyBorder="1" applyAlignment="1"/>
    <xf numFmtId="164" fontId="5" fillId="0" borderId="34" xfId="0" applyNumberFormat="1" applyFont="1" applyFill="1" applyBorder="1"/>
    <xf numFmtId="164" fontId="5" fillId="0" borderId="34" xfId="0" applyNumberFormat="1" applyFont="1" applyFill="1" applyBorder="1" applyAlignment="1"/>
    <xf numFmtId="0" fontId="0" fillId="0" borderId="0" xfId="0" applyFill="1"/>
    <xf numFmtId="164" fontId="4" fillId="5" borderId="35" xfId="0" applyNumberFormat="1" applyFont="1" applyFill="1" applyBorder="1"/>
    <xf numFmtId="164" fontId="5" fillId="0" borderId="20" xfId="0" applyNumberFormat="1" applyFont="1" applyFill="1" applyBorder="1" applyAlignment="1"/>
    <xf numFmtId="164" fontId="5" fillId="0" borderId="13" xfId="0" applyNumberFormat="1" applyFont="1" applyFill="1" applyBorder="1"/>
    <xf numFmtId="164" fontId="5" fillId="0" borderId="19" xfId="0" applyNumberFormat="1" applyFont="1" applyFill="1" applyBorder="1"/>
    <xf numFmtId="164" fontId="24" fillId="0" borderId="13" xfId="0" applyNumberFormat="1" applyFont="1" applyFill="1" applyBorder="1" applyAlignment="1">
      <alignment vertical="center"/>
    </xf>
    <xf numFmtId="164" fontId="4" fillId="5" borderId="36" xfId="0" applyNumberFormat="1" applyFont="1" applyFill="1" applyBorder="1"/>
    <xf numFmtId="164" fontId="4" fillId="5" borderId="36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/>
    <xf numFmtId="2" fontId="14" fillId="0" borderId="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14" fontId="5" fillId="0" borderId="3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43" fontId="14" fillId="0" borderId="3" xfId="0" applyNumberFormat="1" applyFont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 applyProtection="1">
      <alignment horizontal="center" vertical="center"/>
      <protection hidden="1"/>
    </xf>
    <xf numFmtId="16" fontId="4" fillId="2" borderId="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43" fontId="4" fillId="2" borderId="43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2" fontId="5" fillId="0" borderId="20" xfId="0" applyNumberFormat="1" applyFont="1" applyBorder="1" applyAlignment="1">
      <alignment wrapText="1"/>
    </xf>
    <xf numFmtId="0" fontId="44" fillId="0" borderId="0" xfId="12"/>
    <xf numFmtId="0" fontId="26" fillId="0" borderId="46" xfId="12" applyFont="1" applyBorder="1" applyAlignment="1">
      <alignment horizontal="center" vertical="top" wrapText="1"/>
    </xf>
    <xf numFmtId="0" fontId="26" fillId="0" borderId="47" xfId="12" applyFont="1" applyBorder="1" applyAlignment="1">
      <alignment horizontal="center" vertical="top" wrapText="1"/>
    </xf>
    <xf numFmtId="0" fontId="26" fillId="0" borderId="6" xfId="12" applyFont="1" applyBorder="1" applyAlignment="1">
      <alignment horizontal="center" vertical="top" wrapText="1"/>
    </xf>
    <xf numFmtId="2" fontId="36" fillId="0" borderId="19" xfId="12" applyNumberFormat="1" applyFont="1" applyBorder="1" applyAlignment="1">
      <alignment horizontal="center" vertical="center" wrapText="1"/>
    </xf>
    <xf numFmtId="0" fontId="2" fillId="0" borderId="19" xfId="12" applyFont="1" applyBorder="1" applyAlignment="1">
      <alignment horizontal="center" vertical="center" wrapText="1"/>
    </xf>
    <xf numFmtId="2" fontId="36" fillId="0" borderId="20" xfId="12" applyNumberFormat="1" applyFont="1" applyBorder="1" applyAlignment="1">
      <alignment horizontal="center" vertical="center" wrapText="1"/>
    </xf>
    <xf numFmtId="2" fontId="36" fillId="0" borderId="13" xfId="12" applyNumberFormat="1" applyFont="1" applyBorder="1" applyAlignment="1">
      <alignment horizontal="center" vertical="center" wrapText="1"/>
    </xf>
    <xf numFmtId="0" fontId="2" fillId="0" borderId="13" xfId="12" applyFont="1" applyBorder="1" applyAlignment="1">
      <alignment horizontal="center" vertical="center" wrapText="1"/>
    </xf>
    <xf numFmtId="0" fontId="25" fillId="0" borderId="19" xfId="12" applyFont="1" applyBorder="1" applyAlignment="1">
      <alignment horizontal="center" vertical="center" wrapText="1"/>
    </xf>
    <xf numFmtId="0" fontId="29" fillId="0" borderId="19" xfId="12" applyFont="1" applyBorder="1" applyAlignment="1">
      <alignment horizontal="center" vertical="center" wrapText="1"/>
    </xf>
    <xf numFmtId="0" fontId="25" fillId="0" borderId="20" xfId="12" applyFont="1" applyBorder="1" applyAlignment="1">
      <alignment horizontal="center" vertical="center" wrapText="1"/>
    </xf>
    <xf numFmtId="0" fontId="29" fillId="0" borderId="20" xfId="12" applyFont="1" applyBorder="1" applyAlignment="1">
      <alignment horizontal="center" vertical="center" wrapText="1"/>
    </xf>
    <xf numFmtId="0" fontId="36" fillId="0" borderId="14" xfId="12" applyFont="1" applyBorder="1" applyAlignment="1">
      <alignment horizontal="center" vertical="center" wrapText="1"/>
    </xf>
    <xf numFmtId="0" fontId="36" fillId="0" borderId="29" xfId="12" applyFont="1" applyBorder="1" applyAlignment="1">
      <alignment horizontal="center" vertical="center" wrapText="1"/>
    </xf>
    <xf numFmtId="0" fontId="36" fillId="0" borderId="0" xfId="12" applyFont="1" applyAlignment="1">
      <alignment horizontal="justify"/>
    </xf>
    <xf numFmtId="49" fontId="44" fillId="0" borderId="0" xfId="12" applyNumberFormat="1"/>
    <xf numFmtId="49" fontId="26" fillId="0" borderId="47" xfId="12" applyNumberFormat="1" applyFont="1" applyBorder="1" applyAlignment="1">
      <alignment horizontal="center" vertical="top" wrapText="1"/>
    </xf>
    <xf numFmtId="49" fontId="36" fillId="0" borderId="20" xfId="12" applyNumberFormat="1" applyFont="1" applyBorder="1" applyAlignment="1">
      <alignment horizontal="center" vertical="center" wrapText="1"/>
    </xf>
    <xf numFmtId="49" fontId="36" fillId="0" borderId="28" xfId="12" applyNumberFormat="1" applyFont="1" applyBorder="1" applyAlignment="1">
      <alignment horizontal="center" vertical="center" wrapText="1"/>
    </xf>
    <xf numFmtId="49" fontId="36" fillId="0" borderId="7" xfId="12" applyNumberFormat="1" applyFont="1" applyBorder="1" applyAlignment="1">
      <alignment horizontal="center" vertical="center" wrapText="1"/>
    </xf>
    <xf numFmtId="49" fontId="2" fillId="0" borderId="13" xfId="12" applyNumberFormat="1" applyFont="1" applyBorder="1" applyAlignment="1">
      <alignment horizontal="center" vertical="center" wrapText="1"/>
    </xf>
    <xf numFmtId="49" fontId="29" fillId="0" borderId="19" xfId="12" applyNumberFormat="1" applyFont="1" applyBorder="1" applyAlignment="1">
      <alignment horizontal="center" vertical="center" wrapText="1"/>
    </xf>
    <xf numFmtId="49" fontId="29" fillId="0" borderId="20" xfId="12" applyNumberFormat="1" applyFont="1" applyBorder="1" applyAlignment="1">
      <alignment horizontal="center" vertical="center" wrapText="1"/>
    </xf>
    <xf numFmtId="0" fontId="36" fillId="0" borderId="0" xfId="12" applyFont="1" applyBorder="1" applyAlignment="1">
      <alignment vertical="top" wrapText="1"/>
    </xf>
    <xf numFmtId="2" fontId="36" fillId="0" borderId="7" xfId="12" applyNumberFormat="1" applyFont="1" applyBorder="1" applyAlignment="1">
      <alignment horizontal="center" vertical="center" wrapText="1"/>
    </xf>
    <xf numFmtId="2" fontId="36" fillId="0" borderId="34" xfId="12" applyNumberFormat="1" applyFont="1" applyBorder="1" applyAlignment="1">
      <alignment horizontal="center" vertical="center" wrapText="1"/>
    </xf>
    <xf numFmtId="49" fontId="36" fillId="0" borderId="26" xfId="12" applyNumberFormat="1" applyFont="1" applyBorder="1" applyAlignment="1">
      <alignment horizontal="center" vertical="center" wrapText="1"/>
    </xf>
    <xf numFmtId="0" fontId="26" fillId="0" borderId="14" xfId="12" applyFont="1" applyBorder="1" applyAlignment="1">
      <alignment horizontal="center" vertical="center" wrapText="1"/>
    </xf>
    <xf numFmtId="2" fontId="36" fillId="0" borderId="14" xfId="12" applyNumberFormat="1" applyFont="1" applyBorder="1" applyAlignment="1">
      <alignment horizontal="center" vertical="center" wrapText="1"/>
    </xf>
    <xf numFmtId="49" fontId="2" fillId="0" borderId="19" xfId="12" applyNumberFormat="1" applyFont="1" applyBorder="1" applyAlignment="1">
      <alignment horizontal="center" vertical="center" wrapText="1"/>
    </xf>
    <xf numFmtId="0" fontId="25" fillId="0" borderId="7" xfId="12" applyFont="1" applyBorder="1" applyAlignment="1">
      <alignment horizontal="center" vertical="center" wrapText="1"/>
    </xf>
    <xf numFmtId="2" fontId="2" fillId="0" borderId="28" xfId="12" applyNumberFormat="1" applyFont="1" applyBorder="1" applyAlignment="1">
      <alignment horizontal="center" vertical="center" wrapText="1"/>
    </xf>
    <xf numFmtId="2" fontId="2" fillId="0" borderId="20" xfId="12" applyNumberFormat="1" applyFont="1" applyBorder="1" applyAlignment="1">
      <alignment horizontal="center" vertical="center" wrapText="1"/>
    </xf>
    <xf numFmtId="2" fontId="2" fillId="0" borderId="26" xfId="12" applyNumberFormat="1" applyFont="1" applyBorder="1" applyAlignment="1">
      <alignment horizontal="center" vertical="center" wrapText="1"/>
    </xf>
    <xf numFmtId="49" fontId="26" fillId="0" borderId="14" xfId="12" applyNumberFormat="1" applyFont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/>
    </xf>
    <xf numFmtId="2" fontId="24" fillId="4" borderId="22" xfId="0" applyNumberFormat="1" applyFont="1" applyFill="1" applyBorder="1" applyAlignment="1">
      <alignment horizontal="center" vertical="center" wrapText="1"/>
    </xf>
    <xf numFmtId="2" fontId="46" fillId="0" borderId="14" xfId="12" applyNumberFormat="1" applyFont="1" applyBorder="1" applyAlignment="1">
      <alignment horizontal="center" wrapText="1"/>
    </xf>
    <xf numFmtId="2" fontId="46" fillId="0" borderId="30" xfId="12" applyNumberFormat="1" applyFont="1" applyBorder="1" applyAlignment="1">
      <alignment horizontal="center" wrapText="1"/>
    </xf>
    <xf numFmtId="2" fontId="2" fillId="0" borderId="48" xfId="12" applyNumberFormat="1" applyFont="1" applyBorder="1" applyAlignment="1">
      <alignment horizontal="center" vertical="center" wrapText="1"/>
    </xf>
    <xf numFmtId="2" fontId="2" fillId="0" borderId="33" xfId="12" applyNumberFormat="1" applyFont="1" applyBorder="1" applyAlignment="1">
      <alignment horizontal="center" vertical="center" wrapText="1"/>
    </xf>
    <xf numFmtId="2" fontId="2" fillId="0" borderId="1" xfId="12" applyNumberFormat="1" applyFont="1" applyBorder="1" applyAlignment="1">
      <alignment horizontal="center" vertical="center" wrapText="1"/>
    </xf>
    <xf numFmtId="0" fontId="44" fillId="0" borderId="0" xfId="12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0" borderId="49" xfId="0" applyFont="1" applyBorder="1"/>
    <xf numFmtId="0" fontId="1" fillId="0" borderId="5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25" fillId="4" borderId="22" xfId="0" applyNumberFormat="1" applyFont="1" applyFill="1" applyBorder="1" applyAlignment="1">
      <alignment horizontal="center" vertical="center"/>
    </xf>
    <xf numFmtId="0" fontId="57" fillId="0" borderId="0" xfId="12" applyFont="1"/>
    <xf numFmtId="0" fontId="3" fillId="0" borderId="13" xfId="0" applyFont="1" applyBorder="1" applyAlignment="1">
      <alignment horizontal="center" vertical="top" wrapText="1"/>
    </xf>
    <xf numFmtId="0" fontId="36" fillId="0" borderId="28" xfId="12" applyFont="1" applyBorder="1" applyAlignment="1">
      <alignment horizontal="center" wrapText="1"/>
    </xf>
    <xf numFmtId="0" fontId="36" fillId="0" borderId="26" xfId="12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51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2" borderId="46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/>
    </xf>
    <xf numFmtId="168" fontId="36" fillId="0" borderId="20" xfId="12" applyNumberFormat="1" applyFont="1" applyBorder="1" applyAlignment="1">
      <alignment horizontal="center" vertical="center" wrapText="1"/>
    </xf>
    <xf numFmtId="0" fontId="2" fillId="0" borderId="27" xfId="12" applyFont="1" applyBorder="1" applyAlignment="1">
      <alignment horizontal="center" vertical="center" wrapText="1"/>
    </xf>
    <xf numFmtId="0" fontId="26" fillId="0" borderId="47" xfId="12" applyFont="1" applyBorder="1" applyAlignment="1">
      <alignment horizontal="center" vertical="center" wrapText="1"/>
    </xf>
    <xf numFmtId="0" fontId="36" fillId="0" borderId="0" xfId="1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0" xfId="12" applyFont="1" applyBorder="1" applyAlignment="1">
      <alignment horizontal="center" vertical="center" wrapText="1"/>
    </xf>
    <xf numFmtId="49" fontId="2" fillId="0" borderId="20" xfId="12" applyNumberFormat="1" applyFont="1" applyBorder="1" applyAlignment="1">
      <alignment horizontal="center" vertical="center" wrapText="1"/>
    </xf>
    <xf numFmtId="2" fontId="25" fillId="0" borderId="20" xfId="12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 applyProtection="1">
      <alignment horizontal="center" vertical="center" wrapText="1"/>
    </xf>
    <xf numFmtId="49" fontId="25" fillId="0" borderId="7" xfId="12" applyNumberFormat="1" applyFont="1" applyBorder="1" applyAlignment="1">
      <alignment horizontal="center" vertical="center" wrapText="1"/>
    </xf>
    <xf numFmtId="0" fontId="26" fillId="2" borderId="50" xfId="12" applyFont="1" applyFill="1" applyBorder="1" applyAlignment="1">
      <alignment horizontal="center" vertical="center" wrapText="1"/>
    </xf>
    <xf numFmtId="49" fontId="26" fillId="2" borderId="50" xfId="12" applyNumberFormat="1" applyFont="1" applyFill="1" applyBorder="1" applyAlignment="1">
      <alignment horizontal="center" vertical="center" wrapText="1"/>
    </xf>
    <xf numFmtId="2" fontId="26" fillId="2" borderId="50" xfId="12" applyNumberFormat="1" applyFont="1" applyFill="1" applyBorder="1" applyAlignment="1">
      <alignment horizontal="center" vertical="center" wrapText="1"/>
    </xf>
    <xf numFmtId="2" fontId="26" fillId="2" borderId="32" xfId="12" applyNumberFormat="1" applyFont="1" applyFill="1" applyBorder="1" applyAlignment="1">
      <alignment horizontal="center" vertical="center" wrapText="1"/>
    </xf>
    <xf numFmtId="0" fontId="25" fillId="0" borderId="13" xfId="12" applyFont="1" applyBorder="1" applyAlignment="1">
      <alignment horizontal="center" vertical="center" wrapText="1"/>
    </xf>
    <xf numFmtId="49" fontId="29" fillId="0" borderId="13" xfId="12" applyNumberFormat="1" applyFont="1" applyBorder="1" applyAlignment="1">
      <alignment horizontal="center" vertical="center" wrapText="1"/>
    </xf>
    <xf numFmtId="0" fontId="29" fillId="0" borderId="13" xfId="12" applyFont="1" applyBorder="1" applyAlignment="1">
      <alignment horizontal="center" vertical="center" wrapText="1"/>
    </xf>
    <xf numFmtId="168" fontId="36" fillId="0" borderId="13" xfId="12" applyNumberFormat="1" applyFont="1" applyBorder="1" applyAlignment="1">
      <alignment horizontal="center" vertical="center" wrapText="1"/>
    </xf>
    <xf numFmtId="0" fontId="48" fillId="0" borderId="13" xfId="12" applyFont="1" applyBorder="1" applyAlignment="1">
      <alignment horizontal="center" vertical="center" wrapText="1"/>
    </xf>
    <xf numFmtId="2" fontId="25" fillId="0" borderId="19" xfId="12" applyNumberFormat="1" applyFont="1" applyBorder="1" applyAlignment="1">
      <alignment horizontal="center" vertical="center" wrapText="1"/>
    </xf>
    <xf numFmtId="2" fontId="36" fillId="2" borderId="50" xfId="12" applyNumberFormat="1" applyFont="1" applyFill="1" applyBorder="1" applyAlignment="1">
      <alignment horizontal="center" vertical="center" wrapText="1"/>
    </xf>
    <xf numFmtId="0" fontId="36" fillId="0" borderId="7" xfId="12" applyFont="1" applyBorder="1" applyAlignment="1">
      <alignment horizontal="center" wrapText="1"/>
    </xf>
    <xf numFmtId="2" fontId="25" fillId="0" borderId="34" xfId="12" applyNumberFormat="1" applyFont="1" applyBorder="1" applyAlignment="1">
      <alignment horizontal="center" vertical="center" wrapText="1"/>
    </xf>
    <xf numFmtId="49" fontId="36" fillId="0" borderId="19" xfId="12" applyNumberFormat="1" applyFont="1" applyBorder="1" applyAlignment="1">
      <alignment horizontal="center" vertical="center" wrapText="1"/>
    </xf>
    <xf numFmtId="2" fontId="46" fillId="2" borderId="52" xfId="12" applyNumberFormat="1" applyFont="1" applyFill="1" applyBorder="1" applyAlignment="1">
      <alignment horizontal="center" vertical="center" wrapText="1"/>
    </xf>
    <xf numFmtId="2" fontId="46" fillId="2" borderId="4" xfId="12" applyNumberFormat="1" applyFont="1" applyFill="1" applyBorder="1" applyAlignment="1">
      <alignment horizontal="center" vertical="center" wrapText="1"/>
    </xf>
    <xf numFmtId="49" fontId="36" fillId="0" borderId="14" xfId="12" applyNumberFormat="1" applyFont="1" applyBorder="1" applyAlignment="1">
      <alignment horizontal="center" vertical="center" wrapText="1"/>
    </xf>
    <xf numFmtId="2" fontId="36" fillId="0" borderId="30" xfId="12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5" fillId="0" borderId="5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4" fontId="19" fillId="0" borderId="10" xfId="5" applyNumberFormat="1" applyFont="1" applyBorder="1" applyAlignment="1" applyProtection="1">
      <alignment horizontal="right" vertical="center" wrapText="1"/>
    </xf>
    <xf numFmtId="49" fontId="19" fillId="0" borderId="10" xfId="5" applyNumberFormat="1" applyFont="1" applyBorder="1" applyAlignment="1" applyProtection="1">
      <alignment horizontal="center" vertical="center" wrapText="1"/>
    </xf>
    <xf numFmtId="49" fontId="19" fillId="0" borderId="9" xfId="5" applyNumberFormat="1" applyFont="1" applyBorder="1" applyAlignment="1" applyProtection="1">
      <alignment horizontal="center" vertical="center" wrapText="1"/>
    </xf>
    <xf numFmtId="49" fontId="56" fillId="0" borderId="20" xfId="5" applyNumberFormat="1" applyFont="1" applyBorder="1" applyAlignment="1" applyProtection="1">
      <alignment horizontal="center" vertical="center" wrapText="1"/>
    </xf>
    <xf numFmtId="0" fontId="55" fillId="0" borderId="0" xfId="5" applyFont="1" applyBorder="1" applyAlignment="1" applyProtection="1"/>
    <xf numFmtId="0" fontId="55" fillId="0" borderId="0" xfId="5" applyFont="1" applyBorder="1" applyAlignment="1" applyProtection="1">
      <alignment wrapText="1"/>
    </xf>
    <xf numFmtId="0" fontId="17" fillId="0" borderId="0" xfId="5" applyFont="1" applyBorder="1" applyAlignment="1" applyProtection="1">
      <alignment horizontal="center"/>
    </xf>
    <xf numFmtId="49" fontId="50" fillId="0" borderId="0" xfId="0" applyNumberFormat="1" applyFont="1" applyBorder="1" applyAlignment="1">
      <alignment horizontal="left" vertical="center" wrapText="1"/>
    </xf>
    <xf numFmtId="2" fontId="60" fillId="0" borderId="13" xfId="0" applyNumberFormat="1" applyFont="1" applyBorder="1"/>
    <xf numFmtId="0" fontId="60" fillId="0" borderId="1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left" vertical="top" wrapText="1"/>
    </xf>
    <xf numFmtId="0" fontId="29" fillId="5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center" vertical="justify"/>
    </xf>
    <xf numFmtId="2" fontId="4" fillId="0" borderId="6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/>
    <xf numFmtId="2" fontId="5" fillId="0" borderId="7" xfId="0" applyNumberFormat="1" applyFont="1" applyBorder="1" applyAlignment="1"/>
    <xf numFmtId="2" fontId="5" fillId="5" borderId="20" xfId="0" applyNumberFormat="1" applyFont="1" applyFill="1" applyBorder="1" applyAlignment="1"/>
    <xf numFmtId="2" fontId="5" fillId="5" borderId="7" xfId="0" applyNumberFormat="1" applyFont="1" applyFill="1" applyBorder="1" applyAlignment="1"/>
    <xf numFmtId="2" fontId="5" fillId="0" borderId="19" xfId="0" applyNumberFormat="1" applyFont="1" applyBorder="1" applyAlignment="1"/>
    <xf numFmtId="2" fontId="5" fillId="0" borderId="13" xfId="0" applyNumberFormat="1" applyFont="1" applyBorder="1" applyAlignment="1"/>
    <xf numFmtId="2" fontId="24" fillId="0" borderId="13" xfId="0" applyNumberFormat="1" applyFont="1" applyBorder="1" applyAlignment="1"/>
    <xf numFmtId="2" fontId="5" fillId="5" borderId="31" xfId="0" applyNumberFormat="1" applyFont="1" applyFill="1" applyBorder="1" applyAlignment="1"/>
    <xf numFmtId="2" fontId="5" fillId="5" borderId="53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wrapText="1"/>
    </xf>
    <xf numFmtId="164" fontId="5" fillId="4" borderId="20" xfId="0" applyNumberFormat="1" applyFont="1" applyFill="1" applyBorder="1"/>
    <xf numFmtId="168" fontId="5" fillId="0" borderId="20" xfId="0" applyNumberFormat="1" applyFont="1" applyBorder="1" applyAlignment="1">
      <alignment wrapText="1"/>
    </xf>
    <xf numFmtId="49" fontId="63" fillId="0" borderId="0" xfId="0" applyNumberFormat="1" applyFont="1" applyBorder="1" applyAlignment="1">
      <alignment horizontal="left" vertical="top" wrapText="1"/>
    </xf>
    <xf numFmtId="49" fontId="63" fillId="0" borderId="0" xfId="0" applyNumberFormat="1" applyFont="1" applyBorder="1" applyAlignment="1">
      <alignment wrapText="1"/>
    </xf>
    <xf numFmtId="49" fontId="63" fillId="0" borderId="0" xfId="0" applyNumberFormat="1" applyFont="1" applyAlignment="1">
      <alignment horizontal="center" vertical="top" wrapText="1"/>
    </xf>
    <xf numFmtId="49" fontId="63" fillId="0" borderId="0" xfId="0" applyNumberFormat="1" applyFont="1" applyBorder="1" applyAlignment="1">
      <alignment vertical="center" wrapText="1"/>
    </xf>
    <xf numFmtId="49" fontId="63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center" wrapText="1"/>
    </xf>
    <xf numFmtId="49" fontId="63" fillId="0" borderId="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5" borderId="20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8" fillId="5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4" fillId="5" borderId="50" xfId="0" applyFont="1" applyFill="1" applyBorder="1" applyAlignment="1">
      <alignment horizontal="left" vertical="top" wrapText="1"/>
    </xf>
    <xf numFmtId="0" fontId="5" fillId="5" borderId="50" xfId="0" applyFont="1" applyFill="1" applyBorder="1" applyAlignment="1">
      <alignment horizontal="left" vertical="top" wrapText="1"/>
    </xf>
    <xf numFmtId="0" fontId="4" fillId="5" borderId="54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4" fillId="4" borderId="19" xfId="0" applyFont="1" applyFill="1" applyBorder="1" applyAlignment="1">
      <alignment horizont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wrapText="1"/>
    </xf>
    <xf numFmtId="0" fontId="64" fillId="0" borderId="13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26" fillId="0" borderId="13" xfId="0" applyNumberFormat="1" applyFont="1" applyBorder="1" applyAlignment="1" applyProtection="1">
      <alignment horizontal="center" vertical="center" wrapText="1"/>
    </xf>
    <xf numFmtId="0" fontId="64" fillId="0" borderId="20" xfId="0" applyFont="1" applyFill="1" applyBorder="1" applyAlignment="1">
      <alignment horizontal="center" wrapText="1"/>
    </xf>
    <xf numFmtId="49" fontId="36" fillId="0" borderId="20" xfId="0" applyNumberFormat="1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left" vertical="top" wrapText="1"/>
    </xf>
    <xf numFmtId="49" fontId="66" fillId="0" borderId="0" xfId="0" applyNumberFormat="1" applyFont="1" applyBorder="1" applyAlignment="1">
      <alignment wrapText="1"/>
    </xf>
    <xf numFmtId="49" fontId="66" fillId="0" borderId="0" xfId="0" applyNumberFormat="1" applyFont="1" applyAlignment="1">
      <alignment horizontal="center" vertical="top" wrapText="1"/>
    </xf>
    <xf numFmtId="49" fontId="66" fillId="0" borderId="0" xfId="0" applyNumberFormat="1" applyFont="1" applyBorder="1" applyAlignment="1">
      <alignment horizontal="center" vertical="top" wrapText="1"/>
    </xf>
    <xf numFmtId="49" fontId="65" fillId="0" borderId="0" xfId="0" applyNumberFormat="1" applyFont="1" applyBorder="1" applyAlignment="1">
      <alignment horizontal="left" vertical="center" wrapText="1"/>
    </xf>
    <xf numFmtId="49" fontId="66" fillId="0" borderId="0" xfId="0" applyNumberFormat="1" applyFont="1" applyBorder="1" applyAlignment="1">
      <alignment vertical="center" wrapText="1"/>
    </xf>
    <xf numFmtId="49" fontId="66" fillId="0" borderId="0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center" wrapText="1"/>
    </xf>
    <xf numFmtId="0" fontId="26" fillId="0" borderId="29" xfId="12" applyFont="1" applyBorder="1" applyAlignment="1">
      <alignment horizontal="center" wrapText="1"/>
    </xf>
    <xf numFmtId="0" fontId="26" fillId="2" borderId="55" xfId="12" applyFont="1" applyFill="1" applyBorder="1" applyAlignment="1">
      <alignment horizontal="center" wrapText="1"/>
    </xf>
    <xf numFmtId="0" fontId="26" fillId="2" borderId="50" xfId="12" applyFont="1" applyFill="1" applyBorder="1" applyAlignment="1">
      <alignment horizontal="center" wrapText="1"/>
    </xf>
    <xf numFmtId="0" fontId="26" fillId="2" borderId="52" xfId="12" applyFont="1" applyFill="1" applyBorder="1" applyAlignment="1">
      <alignment horizontal="center" vertical="center" wrapText="1"/>
    </xf>
    <xf numFmtId="49" fontId="26" fillId="2" borderId="52" xfId="12" applyNumberFormat="1" applyFont="1" applyFill="1" applyBorder="1" applyAlignment="1">
      <alignment horizontal="center" vertical="center" wrapText="1"/>
    </xf>
    <xf numFmtId="2" fontId="25" fillId="0" borderId="7" xfId="12" applyNumberFormat="1" applyFont="1" applyBorder="1" applyAlignment="1">
      <alignment horizontal="center" vertical="center" wrapText="1"/>
    </xf>
    <xf numFmtId="2" fontId="5" fillId="4" borderId="20" xfId="0" applyNumberFormat="1" applyFont="1" applyFill="1" applyBorder="1" applyAlignment="1"/>
    <xf numFmtId="0" fontId="5" fillId="0" borderId="19" xfId="0" applyFont="1" applyBorder="1" applyAlignment="1">
      <alignment horizontal="left" vertical="center" wrapText="1"/>
    </xf>
    <xf numFmtId="2" fontId="5" fillId="0" borderId="19" xfId="0" applyNumberFormat="1" applyFont="1" applyBorder="1" applyAlignment="1">
      <alignment vertical="center" wrapText="1"/>
    </xf>
    <xf numFmtId="164" fontId="5" fillId="0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2" fontId="5" fillId="0" borderId="20" xfId="0" applyNumberFormat="1" applyFont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/>
    </xf>
    <xf numFmtId="0" fontId="5" fillId="4" borderId="20" xfId="0" applyFont="1" applyFill="1" applyBorder="1" applyAlignment="1">
      <alignment horizontal="left" vertical="center" wrapText="1"/>
    </xf>
    <xf numFmtId="2" fontId="5" fillId="4" borderId="20" xfId="0" applyNumberFormat="1" applyFont="1" applyFill="1" applyBorder="1" applyAlignment="1">
      <alignment vertical="center" wrapText="1"/>
    </xf>
    <xf numFmtId="2" fontId="5" fillId="4" borderId="20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/>
    </xf>
    <xf numFmtId="2" fontId="5" fillId="4" borderId="7" xfId="0" applyNumberFormat="1" applyFont="1" applyFill="1" applyBorder="1" applyAlignment="1"/>
    <xf numFmtId="49" fontId="63" fillId="0" borderId="0" xfId="0" applyNumberFormat="1" applyFont="1" applyBorder="1" applyAlignment="1">
      <alignment vertical="top" wrapText="1"/>
    </xf>
    <xf numFmtId="49" fontId="50" fillId="0" borderId="0" xfId="0" applyNumberFormat="1" applyFont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14" fontId="5" fillId="4" borderId="20" xfId="0" applyNumberFormat="1" applyFont="1" applyFill="1" applyBorder="1"/>
    <xf numFmtId="0" fontId="5" fillId="4" borderId="20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justify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vertical="distributed"/>
    </xf>
    <xf numFmtId="0" fontId="1" fillId="0" borderId="13" xfId="0" applyFont="1" applyBorder="1" applyAlignment="1">
      <alignment vertical="distributed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" fontId="68" fillId="0" borderId="28" xfId="0" applyNumberFormat="1" applyFont="1" applyBorder="1" applyAlignment="1">
      <alignment horizontal="center" vertical="center"/>
    </xf>
    <xf numFmtId="2" fontId="4" fillId="5" borderId="17" xfId="0" applyNumberFormat="1" applyFont="1" applyFill="1" applyBorder="1" applyAlignment="1">
      <alignment horizontal="center" vertical="center"/>
    </xf>
    <xf numFmtId="1" fontId="4" fillId="5" borderId="43" xfId="0" applyNumberFormat="1" applyFont="1" applyFill="1" applyBorder="1" applyAlignment="1">
      <alignment horizontal="center" vertical="center"/>
    </xf>
    <xf numFmtId="0" fontId="16" fillId="0" borderId="0" xfId="5" applyFont="1" applyBorder="1" applyAlignment="1" applyProtection="1">
      <alignment horizontal="left" vertical="top" wrapText="1"/>
    </xf>
    <xf numFmtId="0" fontId="55" fillId="0" borderId="0" xfId="5" applyFont="1" applyBorder="1" applyAlignment="1" applyProtection="1">
      <alignment horizontal="left" vertical="top" wrapText="1"/>
    </xf>
    <xf numFmtId="4" fontId="19" fillId="0" borderId="56" xfId="5" applyNumberFormat="1" applyFont="1" applyBorder="1" applyAlignment="1" applyProtection="1">
      <alignment horizontal="right"/>
    </xf>
    <xf numFmtId="4" fontId="18" fillId="0" borderId="20" xfId="5" applyNumberFormat="1" applyFont="1" applyBorder="1" applyAlignment="1" applyProtection="1">
      <alignment horizontal="right" vertical="center" wrapText="1"/>
    </xf>
    <xf numFmtId="4" fontId="19" fillId="0" borderId="57" xfId="5" applyNumberFormat="1" applyFont="1" applyBorder="1" applyAlignment="1" applyProtection="1">
      <alignment horizontal="right"/>
    </xf>
    <xf numFmtId="4" fontId="19" fillId="0" borderId="56" xfId="5" applyNumberFormat="1" applyFont="1" applyBorder="1" applyAlignment="1" applyProtection="1">
      <alignment horizontal="right" vertical="center" wrapText="1"/>
    </xf>
    <xf numFmtId="4" fontId="19" fillId="0" borderId="57" xfId="5" applyNumberFormat="1" applyFont="1" applyBorder="1" applyAlignment="1" applyProtection="1">
      <alignment horizontal="right" vertical="center" wrapText="1"/>
    </xf>
    <xf numFmtId="4" fontId="18" fillId="0" borderId="58" xfId="5" applyNumberFormat="1" applyFont="1" applyBorder="1" applyAlignment="1" applyProtection="1">
      <alignment horizontal="right" vertical="center" wrapText="1"/>
    </xf>
    <xf numFmtId="4" fontId="18" fillId="0" borderId="59" xfId="5" applyNumberFormat="1" applyFont="1" applyBorder="1" applyAlignment="1" applyProtection="1">
      <alignment horizontal="right" vertical="center" wrapText="1"/>
    </xf>
    <xf numFmtId="49" fontId="71" fillId="6" borderId="10" xfId="5" applyNumberFormat="1" applyFont="1" applyFill="1" applyBorder="1" applyAlignment="1" applyProtection="1">
      <alignment horizontal="center" vertical="center" wrapText="1"/>
    </xf>
    <xf numFmtId="49" fontId="71" fillId="6" borderId="9" xfId="5" applyNumberFormat="1" applyFont="1" applyFill="1" applyBorder="1" applyAlignment="1" applyProtection="1">
      <alignment horizontal="center" vertical="center" wrapText="1"/>
    </xf>
    <xf numFmtId="49" fontId="19" fillId="2" borderId="10" xfId="5" applyNumberFormat="1" applyFont="1" applyFill="1" applyBorder="1" applyAlignment="1" applyProtection="1">
      <alignment horizontal="center" vertical="center" wrapText="1"/>
    </xf>
    <xf numFmtId="49" fontId="19" fillId="2" borderId="9" xfId="5" applyNumberFormat="1" applyFont="1" applyFill="1" applyBorder="1" applyAlignment="1" applyProtection="1">
      <alignment horizontal="center" vertical="center" wrapText="1"/>
    </xf>
    <xf numFmtId="49" fontId="56" fillId="0" borderId="19" xfId="5" applyNumberFormat="1" applyFont="1" applyBorder="1" applyAlignment="1" applyProtection="1">
      <alignment horizontal="center" vertical="center" wrapText="1"/>
    </xf>
    <xf numFmtId="168" fontId="18" fillId="0" borderId="8" xfId="5" applyNumberFormat="1" applyFont="1" applyBorder="1" applyAlignment="1" applyProtection="1">
      <alignment horizontal="right" vertical="center" wrapText="1"/>
    </xf>
    <xf numFmtId="168" fontId="18" fillId="0" borderId="59" xfId="5" applyNumberFormat="1" applyFont="1" applyBorder="1" applyAlignment="1" applyProtection="1">
      <alignment horizontal="right" vertical="center" wrapText="1"/>
    </xf>
    <xf numFmtId="168" fontId="18" fillId="0" borderId="20" xfId="5" applyNumberFormat="1" applyFont="1" applyBorder="1" applyAlignment="1" applyProtection="1">
      <alignment horizontal="right" vertical="center" wrapText="1"/>
    </xf>
    <xf numFmtId="168" fontId="18" fillId="0" borderId="58" xfId="5" applyNumberFormat="1" applyFont="1" applyBorder="1" applyAlignment="1" applyProtection="1">
      <alignment horizontal="right" vertical="center" wrapText="1"/>
    </xf>
    <xf numFmtId="168" fontId="19" fillId="0" borderId="57" xfId="5" applyNumberFormat="1" applyFont="1" applyBorder="1" applyAlignment="1" applyProtection="1">
      <alignment horizontal="right" vertical="center" wrapText="1"/>
    </xf>
    <xf numFmtId="168" fontId="58" fillId="0" borderId="20" xfId="5" applyNumberFormat="1" applyFont="1" applyBorder="1" applyAlignment="1" applyProtection="1">
      <alignment horizontal="right" vertical="center" wrapText="1"/>
    </xf>
    <xf numFmtId="168" fontId="19" fillId="0" borderId="56" xfId="5" applyNumberFormat="1" applyFont="1" applyBorder="1" applyAlignment="1" applyProtection="1">
      <alignment horizontal="right" vertical="center" wrapText="1"/>
    </xf>
    <xf numFmtId="168" fontId="19" fillId="0" borderId="10" xfId="5" applyNumberFormat="1" applyFont="1" applyBorder="1" applyAlignment="1" applyProtection="1">
      <alignment horizontal="right" vertical="center" wrapText="1"/>
    </xf>
    <xf numFmtId="168" fontId="19" fillId="2" borderId="57" xfId="5" applyNumberFormat="1" applyFont="1" applyFill="1" applyBorder="1" applyAlignment="1" applyProtection="1">
      <alignment horizontal="right" vertical="center" wrapText="1"/>
    </xf>
    <xf numFmtId="168" fontId="58" fillId="2" borderId="20" xfId="5" applyNumberFormat="1" applyFont="1" applyFill="1" applyBorder="1" applyAlignment="1" applyProtection="1">
      <alignment horizontal="right" vertical="center" wrapText="1"/>
    </xf>
    <xf numFmtId="168" fontId="19" fillId="2" borderId="56" xfId="5" applyNumberFormat="1" applyFont="1" applyFill="1" applyBorder="1" applyAlignment="1" applyProtection="1">
      <alignment horizontal="right" vertical="center" wrapText="1"/>
    </xf>
    <xf numFmtId="168" fontId="19" fillId="2" borderId="10" xfId="5" applyNumberFormat="1" applyFont="1" applyFill="1" applyBorder="1" applyAlignment="1" applyProtection="1">
      <alignment horizontal="right" vertical="center" wrapText="1"/>
    </xf>
    <xf numFmtId="168" fontId="18" fillId="2" borderId="20" xfId="5" applyNumberFormat="1" applyFont="1" applyFill="1" applyBorder="1" applyAlignment="1" applyProtection="1">
      <alignment horizontal="right" vertical="center" wrapText="1"/>
    </xf>
    <xf numFmtId="168" fontId="71" fillId="6" borderId="57" xfId="5" applyNumberFormat="1" applyFont="1" applyFill="1" applyBorder="1" applyAlignment="1" applyProtection="1">
      <alignment horizontal="right" vertical="center" wrapText="1"/>
    </xf>
    <xf numFmtId="168" fontId="38" fillId="6" borderId="20" xfId="5" applyNumberFormat="1" applyFont="1" applyFill="1" applyBorder="1" applyAlignment="1" applyProtection="1">
      <alignment horizontal="right" vertical="center" wrapText="1"/>
    </xf>
    <xf numFmtId="168" fontId="71" fillId="6" borderId="56" xfId="5" applyNumberFormat="1" applyFont="1" applyFill="1" applyBorder="1" applyAlignment="1" applyProtection="1">
      <alignment horizontal="right" vertical="center" wrapText="1"/>
    </xf>
    <xf numFmtId="168" fontId="71" fillId="6" borderId="10" xfId="5" applyNumberFormat="1" applyFont="1" applyFill="1" applyBorder="1" applyAlignment="1" applyProtection="1">
      <alignment horizontal="right" vertical="center" wrapText="1"/>
    </xf>
    <xf numFmtId="49" fontId="19" fillId="4" borderId="9" xfId="5" applyNumberFormat="1" applyFont="1" applyFill="1" applyBorder="1" applyAlignment="1" applyProtection="1">
      <alignment horizontal="center" vertical="center" wrapText="1"/>
    </xf>
    <xf numFmtId="49" fontId="19" fillId="4" borderId="10" xfId="5" applyNumberFormat="1" applyFont="1" applyFill="1" applyBorder="1" applyAlignment="1" applyProtection="1">
      <alignment horizontal="center" vertical="center" wrapText="1"/>
    </xf>
    <xf numFmtId="168" fontId="19" fillId="4" borderId="57" xfId="5" applyNumberFormat="1" applyFont="1" applyFill="1" applyBorder="1" applyAlignment="1" applyProtection="1">
      <alignment horizontal="right" vertical="center" wrapText="1"/>
    </xf>
    <xf numFmtId="168" fontId="58" fillId="4" borderId="20" xfId="5" applyNumberFormat="1" applyFont="1" applyFill="1" applyBorder="1" applyAlignment="1" applyProtection="1">
      <alignment horizontal="right" vertical="center" wrapText="1"/>
    </xf>
    <xf numFmtId="168" fontId="19" fillId="4" borderId="56" xfId="5" applyNumberFormat="1" applyFont="1" applyFill="1" applyBorder="1" applyAlignment="1" applyProtection="1">
      <alignment horizontal="right" vertical="center" wrapText="1"/>
    </xf>
    <xf numFmtId="168" fontId="19" fillId="4" borderId="10" xfId="5" applyNumberFormat="1" applyFont="1" applyFill="1" applyBorder="1" applyAlignment="1" applyProtection="1">
      <alignment horizontal="right" vertical="center" wrapText="1"/>
    </xf>
    <xf numFmtId="49" fontId="56" fillId="0" borderId="38" xfId="5" applyNumberFormat="1" applyFont="1" applyBorder="1" applyAlignment="1" applyProtection="1">
      <alignment horizontal="center" vertical="center" wrapText="1"/>
    </xf>
    <xf numFmtId="168" fontId="16" fillId="0" borderId="20" xfId="5" applyNumberFormat="1" applyBorder="1"/>
    <xf numFmtId="0" fontId="37" fillId="0" borderId="20" xfId="5" applyFont="1" applyBorder="1" applyAlignment="1">
      <alignment horizontal="center"/>
    </xf>
    <xf numFmtId="168" fontId="37" fillId="0" borderId="20" xfId="5" applyNumberFormat="1" applyFont="1" applyBorder="1"/>
    <xf numFmtId="168" fontId="37" fillId="2" borderId="20" xfId="5" applyNumberFormat="1" applyFont="1" applyFill="1" applyBorder="1"/>
    <xf numFmtId="168" fontId="16" fillId="2" borderId="20" xfId="5" applyNumberFormat="1" applyFill="1" applyBorder="1"/>
    <xf numFmtId="168" fontId="39" fillId="6" borderId="20" xfId="5" applyNumberFormat="1" applyFont="1" applyFill="1" applyBorder="1"/>
    <xf numFmtId="2" fontId="18" fillId="0" borderId="59" xfId="5" applyNumberFormat="1" applyFont="1" applyBorder="1" applyAlignment="1" applyProtection="1">
      <alignment horizontal="right" vertical="center" wrapText="1"/>
    </xf>
    <xf numFmtId="2" fontId="18" fillId="0" borderId="20" xfId="5" applyNumberFormat="1" applyFont="1" applyBorder="1" applyAlignment="1" applyProtection="1">
      <alignment horizontal="right" vertical="center" wrapText="1"/>
    </xf>
    <xf numFmtId="2" fontId="18" fillId="0" borderId="58" xfId="5" applyNumberFormat="1" applyFont="1" applyBorder="1" applyAlignment="1" applyProtection="1">
      <alignment horizontal="right" vertical="center" wrapText="1"/>
    </xf>
    <xf numFmtId="2" fontId="18" fillId="0" borderId="8" xfId="5" applyNumberFormat="1" applyFont="1" applyBorder="1" applyAlignment="1" applyProtection="1">
      <alignment horizontal="right" vertical="center" wrapText="1"/>
    </xf>
    <xf numFmtId="2" fontId="16" fillId="0" borderId="20" xfId="5" applyNumberFormat="1" applyBorder="1"/>
    <xf numFmtId="2" fontId="19" fillId="0" borderId="57" xfId="5" applyNumberFormat="1" applyFont="1" applyBorder="1" applyAlignment="1" applyProtection="1">
      <alignment horizontal="right" vertical="center" wrapText="1"/>
    </xf>
    <xf numFmtId="2" fontId="58" fillId="0" borderId="20" xfId="5" applyNumberFormat="1" applyFont="1" applyBorder="1" applyAlignment="1" applyProtection="1">
      <alignment horizontal="right" vertical="center" wrapText="1"/>
    </xf>
    <xf numFmtId="2" fontId="19" fillId="0" borderId="56" xfId="5" applyNumberFormat="1" applyFont="1" applyBorder="1" applyAlignment="1" applyProtection="1">
      <alignment horizontal="right" vertical="center" wrapText="1"/>
    </xf>
    <xf numFmtId="2" fontId="19" fillId="0" borderId="10" xfId="5" applyNumberFormat="1" applyFont="1" applyBorder="1" applyAlignment="1" applyProtection="1">
      <alignment horizontal="right" vertical="center" wrapText="1"/>
    </xf>
    <xf numFmtId="2" fontId="37" fillId="0" borderId="20" xfId="5" applyNumberFormat="1" applyFont="1" applyBorder="1"/>
    <xf numFmtId="2" fontId="19" fillId="4" borderId="57" xfId="5" applyNumberFormat="1" applyFont="1" applyFill="1" applyBorder="1" applyAlignment="1" applyProtection="1">
      <alignment horizontal="right" vertical="center" wrapText="1"/>
    </xf>
    <xf numFmtId="2" fontId="58" fillId="4" borderId="20" xfId="5" applyNumberFormat="1" applyFont="1" applyFill="1" applyBorder="1" applyAlignment="1" applyProtection="1">
      <alignment horizontal="right" vertical="center" wrapText="1"/>
    </xf>
    <xf numFmtId="2" fontId="19" fillId="4" borderId="56" xfId="5" applyNumberFormat="1" applyFont="1" applyFill="1" applyBorder="1" applyAlignment="1" applyProtection="1">
      <alignment horizontal="right" vertical="center" wrapText="1"/>
    </xf>
    <xf numFmtId="2" fontId="19" fillId="4" borderId="10" xfId="5" applyNumberFormat="1" applyFont="1" applyFill="1" applyBorder="1" applyAlignment="1" applyProtection="1">
      <alignment horizontal="right" vertical="center" wrapText="1"/>
    </xf>
    <xf numFmtId="2" fontId="19" fillId="2" borderId="56" xfId="5" applyNumberFormat="1" applyFont="1" applyFill="1" applyBorder="1" applyAlignment="1" applyProtection="1">
      <alignment horizontal="right" vertical="center" wrapText="1"/>
    </xf>
    <xf numFmtId="2" fontId="19" fillId="2" borderId="10" xfId="5" applyNumberFormat="1" applyFont="1" applyFill="1" applyBorder="1" applyAlignment="1" applyProtection="1">
      <alignment horizontal="right" vertical="center" wrapText="1"/>
    </xf>
    <xf numFmtId="2" fontId="37" fillId="2" borderId="20" xfId="5" applyNumberFormat="1" applyFont="1" applyFill="1" applyBorder="1"/>
    <xf numFmtId="2" fontId="16" fillId="2" borderId="20" xfId="5" applyNumberFormat="1" applyFill="1" applyBorder="1"/>
    <xf numFmtId="2" fontId="71" fillId="6" borderId="56" xfId="5" applyNumberFormat="1" applyFont="1" applyFill="1" applyBorder="1" applyAlignment="1" applyProtection="1">
      <alignment horizontal="right" vertical="center" wrapText="1"/>
    </xf>
    <xf numFmtId="2" fontId="71" fillId="6" borderId="10" xfId="5" applyNumberFormat="1" applyFont="1" applyFill="1" applyBorder="1" applyAlignment="1" applyProtection="1">
      <alignment horizontal="right" vertical="center" wrapText="1"/>
    </xf>
    <xf numFmtId="2" fontId="39" fillId="6" borderId="20" xfId="5" applyNumberFormat="1" applyFont="1" applyFill="1" applyBorder="1"/>
    <xf numFmtId="2" fontId="18" fillId="0" borderId="60" xfId="5" applyNumberFormat="1" applyFont="1" applyBorder="1" applyAlignment="1" applyProtection="1">
      <alignment horizontal="right" vertical="center" wrapText="1"/>
    </xf>
    <xf numFmtId="2" fontId="18" fillId="0" borderId="13" xfId="5" applyNumberFormat="1" applyFont="1" applyBorder="1" applyAlignment="1" applyProtection="1">
      <alignment horizontal="right" vertical="center" wrapText="1"/>
    </xf>
    <xf numFmtId="2" fontId="18" fillId="0" borderId="61" xfId="5" applyNumberFormat="1" applyFont="1" applyBorder="1" applyAlignment="1" applyProtection="1">
      <alignment horizontal="right" vertical="center" wrapText="1"/>
    </xf>
    <xf numFmtId="2" fontId="18" fillId="0" borderId="62" xfId="5" applyNumberFormat="1" applyFont="1" applyBorder="1" applyAlignment="1" applyProtection="1">
      <alignment horizontal="right" vertical="center" wrapText="1"/>
    </xf>
    <xf numFmtId="0" fontId="16" fillId="0" borderId="20" xfId="5" applyBorder="1"/>
    <xf numFmtId="2" fontId="16" fillId="0" borderId="0" xfId="5" applyNumberFormat="1"/>
    <xf numFmtId="2" fontId="16" fillId="0" borderId="0" xfId="5" applyNumberFormat="1" applyFont="1"/>
    <xf numFmtId="0" fontId="55" fillId="0" borderId="0" xfId="5" applyFont="1" applyBorder="1" applyAlignment="1" applyProtection="1">
      <alignment vertical="top" wrapText="1"/>
    </xf>
    <xf numFmtId="0" fontId="16" fillId="0" borderId="0" xfId="5" applyFont="1" applyBorder="1" applyAlignment="1" applyProtection="1">
      <alignment vertical="top" wrapText="1"/>
    </xf>
    <xf numFmtId="4" fontId="19" fillId="2" borderId="57" xfId="5" applyNumberFormat="1" applyFont="1" applyFill="1" applyBorder="1" applyAlignment="1" applyProtection="1">
      <alignment horizontal="right" vertical="center" wrapText="1"/>
    </xf>
    <xf numFmtId="4" fontId="18" fillId="2" borderId="20" xfId="5" applyNumberFormat="1" applyFont="1" applyFill="1" applyBorder="1" applyAlignment="1" applyProtection="1">
      <alignment horizontal="right" vertical="center" wrapText="1"/>
    </xf>
    <xf numFmtId="4" fontId="58" fillId="2" borderId="20" xfId="5" applyNumberFormat="1" applyFont="1" applyFill="1" applyBorder="1" applyAlignment="1" applyProtection="1">
      <alignment horizontal="right" vertical="center" wrapText="1"/>
    </xf>
    <xf numFmtId="4" fontId="71" fillId="6" borderId="57" xfId="5" applyNumberFormat="1" applyFont="1" applyFill="1" applyBorder="1" applyAlignment="1" applyProtection="1">
      <alignment horizontal="right" vertical="center" wrapText="1"/>
    </xf>
    <xf numFmtId="4" fontId="38" fillId="6" borderId="20" xfId="5" applyNumberFormat="1" applyFont="1" applyFill="1" applyBorder="1" applyAlignment="1" applyProtection="1">
      <alignment horizontal="right" vertical="center" wrapText="1"/>
    </xf>
    <xf numFmtId="4" fontId="16" fillId="0" borderId="20" xfId="5" applyNumberFormat="1" applyBorder="1"/>
    <xf numFmtId="4" fontId="16" fillId="6" borderId="20" xfId="5" applyNumberFormat="1" applyFill="1" applyBorder="1"/>
    <xf numFmtId="4" fontId="30" fillId="5" borderId="14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/>
    <xf numFmtId="4" fontId="28" fillId="5" borderId="19" xfId="0" applyNumberFormat="1" applyFont="1" applyFill="1" applyBorder="1" applyAlignment="1">
      <alignment wrapText="1"/>
    </xf>
    <xf numFmtId="4" fontId="4" fillId="5" borderId="50" xfId="0" applyNumberFormat="1" applyFont="1" applyFill="1" applyBorder="1" applyAlignment="1">
      <alignment wrapText="1"/>
    </xf>
    <xf numFmtId="4" fontId="4" fillId="5" borderId="50" xfId="0" applyNumberFormat="1" applyFont="1" applyFill="1" applyBorder="1" applyAlignment="1"/>
    <xf numFmtId="4" fontId="4" fillId="5" borderId="63" xfId="0" applyNumberFormat="1" applyFont="1" applyFill="1" applyBorder="1" applyAlignment="1"/>
    <xf numFmtId="4" fontId="4" fillId="5" borderId="54" xfId="0" applyNumberFormat="1" applyFont="1" applyFill="1" applyBorder="1" applyAlignment="1">
      <alignment wrapText="1"/>
    </xf>
    <xf numFmtId="4" fontId="4" fillId="5" borderId="52" xfId="0" applyNumberFormat="1" applyFont="1" applyFill="1" applyBorder="1" applyAlignment="1"/>
    <xf numFmtId="49" fontId="19" fillId="0" borderId="10" xfId="5" applyNumberFormat="1" applyFont="1" applyBorder="1" applyAlignment="1" applyProtection="1">
      <alignment horizontal="left"/>
    </xf>
    <xf numFmtId="167" fontId="19" fillId="0" borderId="10" xfId="5" applyNumberFormat="1" applyFont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>
      <alignment horizontal="left" vertical="center" wrapText="1"/>
    </xf>
    <xf numFmtId="167" fontId="19" fillId="2" borderId="10" xfId="5" applyNumberFormat="1" applyFont="1" applyFill="1" applyBorder="1" applyAlignment="1" applyProtection="1">
      <alignment horizontal="right" vertical="center" wrapText="1"/>
    </xf>
    <xf numFmtId="0" fontId="16" fillId="2" borderId="0" xfId="5" applyFill="1"/>
    <xf numFmtId="49" fontId="19" fillId="7" borderId="9" xfId="5" applyNumberFormat="1" applyFont="1" applyFill="1" applyBorder="1" applyAlignment="1" applyProtection="1">
      <alignment horizontal="center" vertical="center" wrapText="1"/>
    </xf>
    <xf numFmtId="49" fontId="19" fillId="7" borderId="10" xfId="5" applyNumberFormat="1" applyFont="1" applyFill="1" applyBorder="1" applyAlignment="1" applyProtection="1">
      <alignment horizontal="left" vertical="center" wrapText="1"/>
    </xf>
    <xf numFmtId="49" fontId="19" fillId="7" borderId="10" xfId="5" applyNumberFormat="1" applyFont="1" applyFill="1" applyBorder="1" applyAlignment="1" applyProtection="1">
      <alignment horizontal="center" vertical="center" wrapText="1"/>
    </xf>
    <xf numFmtId="167" fontId="19" fillId="7" borderId="10" xfId="5" applyNumberFormat="1" applyFont="1" applyFill="1" applyBorder="1" applyAlignment="1" applyProtection="1">
      <alignment horizontal="right" vertical="center" wrapText="1"/>
    </xf>
    <xf numFmtId="0" fontId="16" fillId="7" borderId="0" xfId="5" applyFill="1"/>
    <xf numFmtId="49" fontId="19" fillId="8" borderId="9" xfId="5" applyNumberFormat="1" applyFont="1" applyFill="1" applyBorder="1" applyAlignment="1" applyProtection="1">
      <alignment horizontal="center" vertical="center" wrapText="1"/>
    </xf>
    <xf numFmtId="49" fontId="19" fillId="8" borderId="10" xfId="5" applyNumberFormat="1" applyFont="1" applyFill="1" applyBorder="1" applyAlignment="1" applyProtection="1">
      <alignment horizontal="left" vertical="center" wrapText="1"/>
    </xf>
    <xf numFmtId="49" fontId="19" fillId="8" borderId="10" xfId="5" applyNumberFormat="1" applyFont="1" applyFill="1" applyBorder="1" applyAlignment="1" applyProtection="1">
      <alignment horizontal="center" vertical="center" wrapText="1"/>
    </xf>
    <xf numFmtId="167" fontId="19" fillId="8" borderId="10" xfId="5" applyNumberFormat="1" applyFont="1" applyFill="1" applyBorder="1" applyAlignment="1" applyProtection="1">
      <alignment horizontal="right" vertical="center" wrapText="1"/>
    </xf>
    <xf numFmtId="0" fontId="16" fillId="8" borderId="0" xfId="5" applyFill="1"/>
    <xf numFmtId="49" fontId="19" fillId="0" borderId="10" xfId="5" applyNumberFormat="1" applyFont="1" applyBorder="1" applyAlignment="1" applyProtection="1">
      <alignment horizontal="left" vertical="center" wrapText="1"/>
    </xf>
    <xf numFmtId="167" fontId="19" fillId="0" borderId="10" xfId="5" applyNumberFormat="1" applyFont="1" applyBorder="1" applyAlignment="1" applyProtection="1">
      <alignment horizontal="right" vertical="center" wrapText="1"/>
    </xf>
    <xf numFmtId="49" fontId="18" fillId="0" borderId="8" xfId="5" applyNumberFormat="1" applyFont="1" applyBorder="1" applyAlignment="1" applyProtection="1">
      <alignment horizontal="left" vertical="center" wrapText="1"/>
    </xf>
    <xf numFmtId="167" fontId="18" fillId="0" borderId="8" xfId="5" applyNumberFormat="1" applyFont="1" applyBorder="1" applyAlignment="1" applyProtection="1">
      <alignment horizontal="right" vertical="center" wrapText="1"/>
    </xf>
    <xf numFmtId="166" fontId="19" fillId="0" borderId="10" xfId="5" applyNumberFormat="1" applyFont="1" applyBorder="1" applyAlignment="1" applyProtection="1">
      <alignment horizontal="left" vertical="center" wrapText="1"/>
    </xf>
    <xf numFmtId="166" fontId="18" fillId="0" borderId="8" xfId="5" applyNumberFormat="1" applyFont="1" applyBorder="1" applyAlignment="1" applyProtection="1">
      <alignment horizontal="left" vertical="center" wrapText="1"/>
    </xf>
    <xf numFmtId="2" fontId="36" fillId="4" borderId="19" xfId="0" applyNumberFormat="1" applyFont="1" applyFill="1" applyBorder="1" applyAlignment="1">
      <alignment horizontal="center" vertical="center"/>
    </xf>
    <xf numFmtId="0" fontId="36" fillId="0" borderId="28" xfId="12" applyFont="1" applyBorder="1" applyAlignment="1">
      <alignment horizontal="center" vertical="center" wrapText="1"/>
    </xf>
    <xf numFmtId="0" fontId="36" fillId="0" borderId="20" xfId="12" applyFont="1" applyBorder="1" applyAlignment="1">
      <alignment horizontal="center" wrapText="1"/>
    </xf>
    <xf numFmtId="0" fontId="36" fillId="0" borderId="7" xfId="12" applyFont="1" applyBorder="1" applyAlignment="1">
      <alignment horizontal="center" vertical="center" wrapText="1"/>
    </xf>
    <xf numFmtId="0" fontId="36" fillId="0" borderId="13" xfId="12" applyFont="1" applyBorder="1" applyAlignment="1">
      <alignment horizontal="center" vertical="center" wrapText="1"/>
    </xf>
    <xf numFmtId="0" fontId="36" fillId="0" borderId="13" xfId="12" applyFont="1" applyBorder="1" applyAlignment="1">
      <alignment horizontal="center" wrapText="1"/>
    </xf>
    <xf numFmtId="0" fontId="36" fillId="0" borderId="19" xfId="12" applyFont="1" applyBorder="1" applyAlignment="1">
      <alignment horizontal="center" vertical="center" wrapText="1"/>
    </xf>
    <xf numFmtId="0" fontId="36" fillId="0" borderId="19" xfId="12" applyFont="1" applyBorder="1" applyAlignment="1">
      <alignment horizontal="center" wrapText="1"/>
    </xf>
    <xf numFmtId="0" fontId="36" fillId="0" borderId="20" xfId="12" applyFont="1" applyBorder="1" applyAlignment="1">
      <alignment horizontal="center" vertical="center" wrapText="1"/>
    </xf>
    <xf numFmtId="168" fontId="36" fillId="0" borderId="20" xfId="0" applyNumberFormat="1" applyFont="1" applyBorder="1" applyAlignment="1" applyProtection="1">
      <alignment horizontal="center" vertical="center" wrapText="1"/>
    </xf>
    <xf numFmtId="0" fontId="36" fillId="0" borderId="26" xfId="12" applyFont="1" applyBorder="1" applyAlignment="1">
      <alignment horizontal="center" vertical="center" wrapText="1"/>
    </xf>
    <xf numFmtId="169" fontId="36" fillId="0" borderId="20" xfId="0" applyNumberFormat="1" applyFont="1" applyBorder="1" applyAlignment="1" applyProtection="1">
      <alignment horizontal="center" vertical="center" wrapText="1"/>
    </xf>
    <xf numFmtId="49" fontId="18" fillId="0" borderId="13" xfId="0" applyNumberFormat="1" applyFont="1" applyBorder="1" applyAlignment="1" applyProtection="1">
      <alignment horizontal="center" vertical="center" wrapText="1"/>
    </xf>
    <xf numFmtId="169" fontId="36" fillId="0" borderId="19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0" fillId="0" borderId="0" xfId="0" applyBorder="1"/>
    <xf numFmtId="0" fontId="59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2" fillId="0" borderId="0" xfId="0" applyFont="1"/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justify" wrapText="1"/>
    </xf>
    <xf numFmtId="0" fontId="73" fillId="0" borderId="0" xfId="0" applyFont="1" applyAlignment="1">
      <alignment vertical="justify" wrapText="1"/>
    </xf>
    <xf numFmtId="0" fontId="73" fillId="0" borderId="0" xfId="0" applyFont="1" applyAlignment="1">
      <alignment horizontal="left" vertical="justify" wrapText="1"/>
    </xf>
    <xf numFmtId="0" fontId="6" fillId="0" borderId="0" xfId="0" applyFont="1" applyAlignment="1">
      <alignment horizontal="justify" vertical="top" wrapText="1"/>
    </xf>
    <xf numFmtId="0" fontId="73" fillId="0" borderId="0" xfId="0" applyFont="1" applyBorder="1" applyAlignment="1">
      <alignment vertical="top" wrapText="1"/>
    </xf>
    <xf numFmtId="2" fontId="25" fillId="4" borderId="22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1" fillId="0" borderId="20" xfId="12" applyNumberFormat="1" applyFont="1" applyBorder="1" applyAlignment="1">
      <alignment horizontal="center" vertical="center" wrapText="1"/>
    </xf>
    <xf numFmtId="170" fontId="36" fillId="0" borderId="20" xfId="0" applyNumberFormat="1" applyFont="1" applyBorder="1" applyAlignment="1" applyProtection="1">
      <alignment horizontal="center" vertical="center" wrapText="1"/>
    </xf>
    <xf numFmtId="169" fontId="36" fillId="0" borderId="13" xfId="0" applyNumberFormat="1" applyFont="1" applyBorder="1" applyAlignment="1" applyProtection="1">
      <alignment horizontal="center" vertical="center" wrapText="1"/>
    </xf>
    <xf numFmtId="167" fontId="36" fillId="0" borderId="7" xfId="12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left" vertical="top" wrapText="1"/>
    </xf>
    <xf numFmtId="0" fontId="2" fillId="0" borderId="28" xfId="12" applyFont="1" applyBorder="1" applyAlignment="1">
      <alignment horizontal="center" vertical="center" wrapText="1"/>
    </xf>
    <xf numFmtId="2" fontId="36" fillId="0" borderId="28" xfId="12" applyNumberFormat="1" applyFont="1" applyBorder="1" applyAlignment="1">
      <alignment horizontal="center" vertical="center" wrapText="1"/>
    </xf>
    <xf numFmtId="49" fontId="1" fillId="0" borderId="20" xfId="12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26" fillId="0" borderId="14" xfId="12" applyNumberFormat="1" applyFont="1" applyBorder="1" applyAlignment="1">
      <alignment horizontal="center" vertical="center" wrapText="1"/>
    </xf>
    <xf numFmtId="4" fontId="46" fillId="0" borderId="14" xfId="12" applyNumberFormat="1" applyFont="1" applyBorder="1" applyAlignment="1">
      <alignment horizontal="center" vertical="center" wrapText="1"/>
    </xf>
    <xf numFmtId="4" fontId="46" fillId="0" borderId="52" xfId="12" applyNumberFormat="1" applyFont="1" applyBorder="1" applyAlignment="1">
      <alignment horizontal="center" vertical="center" wrapText="1"/>
    </xf>
    <xf numFmtId="4" fontId="36" fillId="0" borderId="28" xfId="12" applyNumberFormat="1" applyFont="1" applyBorder="1" applyAlignment="1">
      <alignment horizontal="center" vertical="center" wrapText="1"/>
    </xf>
    <xf numFmtId="4" fontId="2" fillId="0" borderId="28" xfId="12" applyNumberFormat="1" applyFont="1" applyBorder="1" applyAlignment="1">
      <alignment horizontal="center" vertical="center" wrapText="1"/>
    </xf>
    <xf numFmtId="4" fontId="2" fillId="0" borderId="20" xfId="12" applyNumberFormat="1" applyFont="1" applyBorder="1" applyAlignment="1">
      <alignment horizontal="center" vertical="center" wrapText="1"/>
    </xf>
    <xf numFmtId="4" fontId="2" fillId="0" borderId="26" xfId="12" applyNumberFormat="1" applyFont="1" applyBorder="1" applyAlignment="1">
      <alignment horizontal="center" vertical="center" wrapText="1"/>
    </xf>
    <xf numFmtId="4" fontId="36" fillId="0" borderId="20" xfId="12" applyNumberFormat="1" applyFont="1" applyBorder="1" applyAlignment="1">
      <alignment horizontal="center" vertical="center" wrapText="1"/>
    </xf>
    <xf numFmtId="4" fontId="36" fillId="0" borderId="26" xfId="12" applyNumberFormat="1" applyFont="1" applyBorder="1" applyAlignment="1">
      <alignment horizontal="center" vertical="center" wrapText="1"/>
    </xf>
    <xf numFmtId="4" fontId="13" fillId="2" borderId="52" xfId="12" applyNumberFormat="1" applyFont="1" applyFill="1" applyBorder="1" applyAlignment="1">
      <alignment horizontal="center" vertical="center" wrapText="1"/>
    </xf>
    <xf numFmtId="2" fontId="26" fillId="2" borderId="41" xfId="12" applyNumberFormat="1" applyFont="1" applyFill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/>
    </xf>
    <xf numFmtId="0" fontId="18" fillId="0" borderId="19" xfId="5" applyNumberFormat="1" applyFont="1" applyBorder="1" applyAlignment="1" applyProtection="1">
      <alignment horizontal="center" vertical="center" wrapText="1"/>
    </xf>
    <xf numFmtId="0" fontId="18" fillId="0" borderId="20" xfId="0" applyNumberFormat="1" applyFont="1" applyBorder="1" applyAlignment="1" applyProtection="1">
      <alignment horizontal="center" vertical="center" wrapText="1"/>
    </xf>
    <xf numFmtId="2" fontId="18" fillId="0" borderId="19" xfId="0" applyNumberFormat="1" applyFont="1" applyBorder="1" applyAlignment="1" applyProtection="1">
      <alignment horizontal="center" vertical="center" wrapText="1"/>
    </xf>
    <xf numFmtId="0" fontId="18" fillId="0" borderId="20" xfId="5" applyNumberFormat="1" applyFont="1" applyBorder="1" applyAlignment="1" applyProtection="1">
      <alignment horizontal="center" vertical="center" wrapText="1"/>
    </xf>
    <xf numFmtId="0" fontId="36" fillId="0" borderId="20" xfId="0" applyNumberFormat="1" applyFont="1" applyBorder="1" applyAlignment="1" applyProtection="1">
      <alignment horizontal="center" vertical="center" wrapText="1"/>
    </xf>
    <xf numFmtId="0" fontId="36" fillId="0" borderId="20" xfId="12" applyNumberFormat="1" applyFont="1" applyBorder="1" applyAlignment="1">
      <alignment horizontal="center" vertical="center" wrapText="1"/>
    </xf>
    <xf numFmtId="2" fontId="36" fillId="0" borderId="20" xfId="0" applyNumberFormat="1" applyFont="1" applyBorder="1" applyAlignment="1" applyProtection="1">
      <alignment horizontal="center" vertical="center" wrapText="1"/>
    </xf>
    <xf numFmtId="2" fontId="18" fillId="0" borderId="20" xfId="5" applyNumberFormat="1" applyFont="1" applyBorder="1" applyAlignment="1" applyProtection="1">
      <alignment horizontal="center" vertical="center" wrapText="1"/>
    </xf>
    <xf numFmtId="2" fontId="18" fillId="0" borderId="20" xfId="0" applyNumberFormat="1" applyFont="1" applyBorder="1" applyAlignment="1" applyProtection="1">
      <alignment horizontal="center" vertical="center" wrapText="1"/>
    </xf>
    <xf numFmtId="2" fontId="36" fillId="0" borderId="13" xfId="0" applyNumberFormat="1" applyFont="1" applyBorder="1" applyAlignment="1" applyProtection="1">
      <alignment horizontal="center" vertical="center" wrapText="1"/>
    </xf>
    <xf numFmtId="0" fontId="36" fillId="0" borderId="19" xfId="0" applyNumberFormat="1" applyFont="1" applyBorder="1" applyAlignment="1" applyProtection="1">
      <alignment horizontal="center" vertical="center" wrapText="1"/>
    </xf>
    <xf numFmtId="2" fontId="36" fillId="0" borderId="19" xfId="0" applyNumberFormat="1" applyFont="1" applyBorder="1" applyAlignment="1" applyProtection="1">
      <alignment horizontal="center" vertical="center" wrapText="1"/>
    </xf>
    <xf numFmtId="4" fontId="36" fillId="0" borderId="7" xfId="0" applyNumberFormat="1" applyFont="1" applyBorder="1" applyAlignment="1" applyProtection="1">
      <alignment horizontal="center" vertical="center" wrapText="1"/>
    </xf>
    <xf numFmtId="0" fontId="26" fillId="2" borderId="50" xfId="12" applyNumberFormat="1" applyFont="1" applyFill="1" applyBorder="1" applyAlignment="1">
      <alignment horizontal="center" vertical="center" wrapText="1"/>
    </xf>
    <xf numFmtId="0" fontId="36" fillId="4" borderId="50" xfId="12" applyNumberFormat="1" applyFont="1" applyFill="1" applyBorder="1" applyAlignment="1">
      <alignment horizontal="center" vertical="center" wrapText="1"/>
    </xf>
    <xf numFmtId="0" fontId="36" fillId="0" borderId="28" xfId="0" applyNumberFormat="1" applyFont="1" applyBorder="1" applyAlignment="1" applyProtection="1">
      <alignment horizontal="center" vertical="center" wrapText="1"/>
    </xf>
    <xf numFmtId="4" fontId="26" fillId="2" borderId="50" xfId="12" applyNumberFormat="1" applyFont="1" applyFill="1" applyBorder="1" applyAlignment="1">
      <alignment horizontal="center" vertical="center" wrapText="1"/>
    </xf>
    <xf numFmtId="4" fontId="13" fillId="2" borderId="28" xfId="12" applyNumberFormat="1" applyFont="1" applyFill="1" applyBorder="1" applyAlignment="1">
      <alignment horizontal="center" vertical="center" wrapText="1"/>
    </xf>
    <xf numFmtId="4" fontId="36" fillId="0" borderId="7" xfId="12" applyNumberFormat="1" applyFont="1" applyBorder="1" applyAlignment="1">
      <alignment horizontal="center" vertical="center" wrapText="1"/>
    </xf>
    <xf numFmtId="49" fontId="63" fillId="0" borderId="65" xfId="0" applyNumberFormat="1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/>
    </xf>
    <xf numFmtId="2" fontId="36" fillId="0" borderId="28" xfId="0" applyNumberFormat="1" applyFont="1" applyBorder="1" applyAlignment="1" applyProtection="1">
      <alignment horizontal="center" vertical="center" wrapText="1"/>
    </xf>
    <xf numFmtId="2" fontId="25" fillId="0" borderId="20" xfId="0" applyNumberFormat="1" applyFont="1" applyBorder="1" applyAlignment="1">
      <alignment wrapText="1"/>
    </xf>
    <xf numFmtId="2" fontId="25" fillId="4" borderId="20" xfId="0" applyNumberFormat="1" applyFont="1" applyFill="1" applyBorder="1" applyAlignment="1">
      <alignment wrapText="1"/>
    </xf>
    <xf numFmtId="2" fontId="36" fillId="4" borderId="20" xfId="12" applyNumberFormat="1" applyFont="1" applyFill="1" applyBorder="1" applyAlignment="1">
      <alignment horizontal="center" vertical="center" wrapText="1"/>
    </xf>
    <xf numFmtId="0" fontId="36" fillId="0" borderId="20" xfId="12" applyFont="1" applyBorder="1" applyAlignment="1">
      <alignment horizontal="center" vertical="center" wrapText="1"/>
    </xf>
    <xf numFmtId="0" fontId="36" fillId="0" borderId="20" xfId="12" applyFont="1" applyBorder="1" applyAlignment="1">
      <alignment horizontal="center" wrapText="1"/>
    </xf>
    <xf numFmtId="0" fontId="26" fillId="2" borderId="20" xfId="12" applyFont="1" applyFill="1" applyBorder="1" applyAlignment="1">
      <alignment horizontal="center" vertical="center" wrapText="1"/>
    </xf>
    <xf numFmtId="0" fontId="26" fillId="2" borderId="19" xfId="12" applyFont="1" applyFill="1" applyBorder="1" applyAlignment="1">
      <alignment horizontal="center" wrapText="1"/>
    </xf>
    <xf numFmtId="0" fontId="26" fillId="2" borderId="19" xfId="12" applyFont="1" applyFill="1" applyBorder="1" applyAlignment="1">
      <alignment horizontal="center" vertical="center" wrapText="1"/>
    </xf>
    <xf numFmtId="49" fontId="1" fillId="0" borderId="7" xfId="12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0" fontId="50" fillId="2" borderId="20" xfId="12" applyFont="1" applyFill="1" applyBorder="1" applyAlignment="1">
      <alignment horizontal="center" vertical="center" wrapText="1"/>
    </xf>
    <xf numFmtId="0" fontId="49" fillId="2" borderId="20" xfId="12" applyFont="1" applyFill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top"/>
    </xf>
    <xf numFmtId="49" fontId="63" fillId="0" borderId="65" xfId="0" applyNumberFormat="1" applyFont="1" applyBorder="1" applyAlignment="1">
      <alignment horizontal="center" vertical="top" wrapText="1"/>
    </xf>
    <xf numFmtId="49" fontId="63" fillId="0" borderId="0" xfId="0" applyNumberFormat="1" applyFont="1" applyBorder="1" applyAlignment="1">
      <alignment horizontal="center" vertical="top" wrapText="1"/>
    </xf>
    <xf numFmtId="49" fontId="63" fillId="0" borderId="65" xfId="0" applyNumberFormat="1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center"/>
    </xf>
    <xf numFmtId="0" fontId="79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69" fillId="5" borderId="28" xfId="0" applyFont="1" applyFill="1" applyBorder="1" applyAlignment="1">
      <alignment vertical="center" wrapText="1"/>
    </xf>
    <xf numFmtId="2" fontId="5" fillId="5" borderId="28" xfId="0" applyNumberFormat="1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 wrapText="1"/>
    </xf>
    <xf numFmtId="2" fontId="4" fillId="5" borderId="28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 wrapText="1"/>
    </xf>
    <xf numFmtId="1" fontId="4" fillId="5" borderId="20" xfId="0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 vertical="center" wrapText="1"/>
    </xf>
    <xf numFmtId="1" fontId="5" fillId="5" borderId="20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" fillId="5" borderId="8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16" fontId="4" fillId="9" borderId="20" xfId="0" applyNumberFormat="1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top" wrapText="1"/>
    </xf>
    <xf numFmtId="1" fontId="5" fillId="9" borderId="20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 wrapText="1"/>
    </xf>
    <xf numFmtId="1" fontId="24" fillId="5" borderId="12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12" fillId="5" borderId="13" xfId="0" applyNumberFormat="1" applyFont="1" applyFill="1" applyBorder="1" applyAlignment="1">
      <alignment horizontal="center" vertical="center" wrapText="1"/>
    </xf>
    <xf numFmtId="2" fontId="10" fillId="5" borderId="13" xfId="0" applyNumberFormat="1" applyFont="1" applyFill="1" applyBorder="1" applyAlignment="1">
      <alignment horizontal="center" vertical="center"/>
    </xf>
    <xf numFmtId="2" fontId="12" fillId="5" borderId="13" xfId="0" applyNumberFormat="1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41" fillId="0" borderId="20" xfId="0" applyNumberFormat="1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" fontId="29" fillId="0" borderId="20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justify"/>
    </xf>
    <xf numFmtId="2" fontId="10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 wrapText="1"/>
    </xf>
    <xf numFmtId="171" fontId="5" fillId="0" borderId="20" xfId="0" applyNumberFormat="1" applyFont="1" applyBorder="1" applyAlignment="1">
      <alignment horizontal="center" vertical="center"/>
    </xf>
    <xf numFmtId="171" fontId="5" fillId="0" borderId="1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1" fontId="4" fillId="5" borderId="20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vertical="distributed"/>
    </xf>
    <xf numFmtId="171" fontId="1" fillId="0" borderId="19" xfId="0" applyNumberFormat="1" applyFont="1" applyBorder="1" applyAlignment="1">
      <alignment horizontal="center" vertical="center"/>
    </xf>
    <xf numFmtId="171" fontId="1" fillId="0" borderId="28" xfId="0" applyNumberFormat="1" applyFont="1" applyBorder="1" applyAlignment="1">
      <alignment horizontal="center" vertical="center"/>
    </xf>
    <xf numFmtId="171" fontId="1" fillId="0" borderId="13" xfId="0" applyNumberFormat="1" applyFont="1" applyBorder="1" applyAlignment="1">
      <alignment horizontal="center" vertical="center"/>
    </xf>
    <xf numFmtId="171" fontId="5" fillId="9" borderId="2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55" fillId="0" borderId="0" xfId="5" applyFont="1" applyBorder="1" applyAlignment="1" applyProtection="1">
      <alignment horizontal="left"/>
    </xf>
    <xf numFmtId="0" fontId="55" fillId="0" borderId="0" xfId="5" applyFont="1" applyBorder="1" applyAlignment="1" applyProtection="1">
      <alignment horizontal="left" vertical="top" wrapText="1"/>
    </xf>
    <xf numFmtId="0" fontId="16" fillId="0" borderId="0" xfId="5" applyFont="1" applyBorder="1" applyAlignment="1" applyProtection="1">
      <alignment horizontal="left" vertical="top" wrapText="1"/>
    </xf>
    <xf numFmtId="166" fontId="55" fillId="0" borderId="0" xfId="5" applyNumberFormat="1" applyFont="1" applyBorder="1" applyAlignment="1" applyProtection="1">
      <alignment horizontal="left" vertical="top" wrapText="1"/>
    </xf>
    <xf numFmtId="0" fontId="41" fillId="0" borderId="0" xfId="0" applyFont="1" applyAlignment="1">
      <alignment horizontal="center"/>
    </xf>
    <xf numFmtId="0" fontId="73" fillId="0" borderId="0" xfId="0" applyFont="1" applyAlignment="1">
      <alignment horizontal="left" vertical="justify" wrapText="1"/>
    </xf>
    <xf numFmtId="0" fontId="73" fillId="0" borderId="0" xfId="0" applyFont="1" applyAlignment="1">
      <alignment horizontal="center"/>
    </xf>
    <xf numFmtId="0" fontId="59" fillId="0" borderId="65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9" fillId="0" borderId="65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9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14" fontId="5" fillId="0" borderId="20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14" fontId="5" fillId="0" borderId="20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top" wrapText="1"/>
    </xf>
    <xf numFmtId="49" fontId="65" fillId="0" borderId="66" xfId="0" applyNumberFormat="1" applyFont="1" applyBorder="1" applyAlignment="1">
      <alignment horizontal="center" vertical="top" wrapText="1"/>
    </xf>
    <xf numFmtId="49" fontId="66" fillId="0" borderId="65" xfId="0" applyNumberFormat="1" applyFont="1" applyBorder="1" applyAlignment="1">
      <alignment horizontal="center" vertical="top" wrapText="1"/>
    </xf>
    <xf numFmtId="49" fontId="66" fillId="0" borderId="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justify"/>
    </xf>
    <xf numFmtId="0" fontId="12" fillId="0" borderId="4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6" xfId="0" applyFont="1" applyBorder="1" applyAlignment="1">
      <alignment horizontal="center" wrapText="1"/>
    </xf>
    <xf numFmtId="0" fontId="12" fillId="5" borderId="38" xfId="0" applyFont="1" applyFill="1" applyBorder="1" applyAlignment="1">
      <alignment horizontal="center" vertical="top" wrapText="1"/>
    </xf>
    <xf numFmtId="0" fontId="12" fillId="5" borderId="81" xfId="0" applyFont="1" applyFill="1" applyBorder="1" applyAlignment="1">
      <alignment horizontal="center" vertical="top" wrapText="1"/>
    </xf>
    <xf numFmtId="0" fontId="12" fillId="5" borderId="31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top" wrapText="1"/>
    </xf>
    <xf numFmtId="0" fontId="10" fillId="5" borderId="39" xfId="0" applyFont="1" applyFill="1" applyBorder="1" applyAlignment="1">
      <alignment horizontal="center" vertical="top" wrapText="1"/>
    </xf>
    <xf numFmtId="49" fontId="63" fillId="0" borderId="65" xfId="0" applyNumberFormat="1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50" fillId="0" borderId="66" xfId="0" applyNumberFormat="1" applyFont="1" applyBorder="1" applyAlignment="1">
      <alignment horizontal="center" vertical="top" wrapText="1"/>
    </xf>
    <xf numFmtId="49" fontId="63" fillId="0" borderId="0" xfId="0" applyNumberFormat="1" applyFont="1" applyBorder="1" applyAlignment="1">
      <alignment horizontal="center" vertical="top" wrapText="1"/>
    </xf>
    <xf numFmtId="0" fontId="12" fillId="5" borderId="7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70" fillId="0" borderId="0" xfId="12" applyFont="1" applyAlignment="1">
      <alignment horizontal="center" vertical="justify"/>
    </xf>
    <xf numFmtId="0" fontId="36" fillId="0" borderId="70" xfId="12" applyFont="1" applyBorder="1" applyAlignment="1">
      <alignment horizontal="center" vertical="center" wrapText="1"/>
    </xf>
    <xf numFmtId="0" fontId="36" fillId="0" borderId="64" xfId="12" applyFont="1" applyBorder="1" applyAlignment="1">
      <alignment horizontal="center" vertical="center" wrapText="1"/>
    </xf>
    <xf numFmtId="0" fontId="26" fillId="0" borderId="71" xfId="12" applyFont="1" applyBorder="1" applyAlignment="1">
      <alignment horizontal="center" vertical="center" wrapText="1"/>
    </xf>
    <xf numFmtId="0" fontId="26" fillId="0" borderId="72" xfId="12" applyFont="1" applyBorder="1" applyAlignment="1">
      <alignment horizontal="center" vertical="center" wrapText="1"/>
    </xf>
    <xf numFmtId="0" fontId="26" fillId="0" borderId="73" xfId="12" applyFont="1" applyBorder="1" applyAlignment="1">
      <alignment horizontal="center" vertical="center" wrapText="1"/>
    </xf>
    <xf numFmtId="0" fontId="2" fillId="0" borderId="70" xfId="12" applyFont="1" applyBorder="1" applyAlignment="1">
      <alignment horizontal="center" vertical="center" wrapText="1"/>
    </xf>
    <xf numFmtId="0" fontId="2" fillId="0" borderId="64" xfId="12" applyFont="1" applyBorder="1" applyAlignment="1">
      <alignment horizontal="center" vertical="center" wrapText="1"/>
    </xf>
    <xf numFmtId="49" fontId="36" fillId="0" borderId="70" xfId="12" applyNumberFormat="1" applyFont="1" applyBorder="1" applyAlignment="1">
      <alignment horizontal="center" vertical="center" wrapText="1"/>
    </xf>
    <xf numFmtId="49" fontId="36" fillId="0" borderId="64" xfId="12" applyNumberFormat="1" applyFont="1" applyBorder="1" applyAlignment="1">
      <alignment horizontal="center" vertical="center" wrapText="1"/>
    </xf>
    <xf numFmtId="0" fontId="2" fillId="0" borderId="70" xfId="12" applyFont="1" applyBorder="1" applyAlignment="1">
      <alignment horizontal="center" vertical="top" wrapText="1"/>
    </xf>
    <xf numFmtId="0" fontId="2" fillId="0" borderId="64" xfId="12" applyFont="1" applyBorder="1" applyAlignment="1">
      <alignment horizontal="center" vertical="top" wrapText="1"/>
    </xf>
    <xf numFmtId="0" fontId="23" fillId="0" borderId="67" xfId="12" applyFont="1" applyBorder="1" applyAlignment="1">
      <alignment horizontal="center" vertical="center" wrapText="1"/>
    </xf>
    <xf numFmtId="0" fontId="23" fillId="0" borderId="68" xfId="12" applyFont="1" applyBorder="1" applyAlignment="1">
      <alignment horizontal="center" vertical="center" wrapText="1"/>
    </xf>
    <xf numFmtId="0" fontId="23" fillId="0" borderId="69" xfId="12" applyFont="1" applyBorder="1" applyAlignment="1">
      <alignment horizontal="center" vertical="center" wrapText="1"/>
    </xf>
    <xf numFmtId="0" fontId="36" fillId="0" borderId="20" xfId="12" applyFont="1" applyBorder="1" applyAlignment="1">
      <alignment horizontal="center" vertical="center" wrapText="1"/>
    </xf>
    <xf numFmtId="0" fontId="36" fillId="0" borderId="20" xfId="12" applyFont="1" applyBorder="1" applyAlignment="1">
      <alignment horizontal="center" wrapText="1"/>
    </xf>
    <xf numFmtId="0" fontId="23" fillId="0" borderId="74" xfId="12" applyFont="1" applyBorder="1" applyAlignment="1">
      <alignment horizontal="center" vertical="center" wrapText="1"/>
    </xf>
    <xf numFmtId="0" fontId="23" fillId="0" borderId="75" xfId="12" applyFont="1" applyBorder="1" applyAlignment="1">
      <alignment horizontal="center" vertical="center" wrapText="1"/>
    </xf>
    <xf numFmtId="0" fontId="23" fillId="0" borderId="76" xfId="12" applyFont="1" applyBorder="1" applyAlignment="1">
      <alignment horizontal="center" vertical="center" wrapText="1"/>
    </xf>
    <xf numFmtId="0" fontId="36" fillId="0" borderId="19" xfId="12" applyFont="1" applyBorder="1" applyAlignment="1">
      <alignment horizontal="center" wrapText="1"/>
    </xf>
    <xf numFmtId="0" fontId="50" fillId="2" borderId="49" xfId="12" applyFont="1" applyFill="1" applyBorder="1" applyAlignment="1">
      <alignment horizontal="center" vertical="center" wrapText="1"/>
    </xf>
    <xf numFmtId="0" fontId="50" fillId="2" borderId="25" xfId="12" applyFont="1" applyFill="1" applyBorder="1" applyAlignment="1">
      <alignment horizontal="center" vertical="center" wrapText="1"/>
    </xf>
    <xf numFmtId="0" fontId="23" fillId="2" borderId="32" xfId="12" applyFont="1" applyFill="1" applyBorder="1" applyAlignment="1">
      <alignment horizontal="center" vertical="center" wrapText="1"/>
    </xf>
    <xf numFmtId="0" fontId="23" fillId="2" borderId="34" xfId="12" applyFont="1" applyFill="1" applyBorder="1" applyAlignment="1">
      <alignment horizontal="center" vertical="center" wrapText="1"/>
    </xf>
    <xf numFmtId="0" fontId="36" fillId="0" borderId="19" xfId="12" applyFont="1" applyBorder="1" applyAlignment="1">
      <alignment horizontal="center" vertical="center" wrapText="1"/>
    </xf>
    <xf numFmtId="0" fontId="36" fillId="0" borderId="39" xfId="12" applyFont="1" applyBorder="1" applyAlignment="1">
      <alignment horizontal="center" vertical="center" wrapText="1"/>
    </xf>
    <xf numFmtId="0" fontId="36" fillId="0" borderId="77" xfId="12" applyFont="1" applyBorder="1" applyAlignment="1">
      <alignment horizontal="center" vertical="center" wrapText="1"/>
    </xf>
    <xf numFmtId="0" fontId="36" fillId="0" borderId="13" xfId="12" applyFont="1" applyBorder="1" applyAlignment="1">
      <alignment horizontal="center" vertical="center" wrapText="1"/>
    </xf>
    <xf numFmtId="0" fontId="36" fillId="0" borderId="28" xfId="12" applyFont="1" applyBorder="1" applyAlignment="1">
      <alignment horizontal="center" vertical="center" wrapText="1"/>
    </xf>
    <xf numFmtId="0" fontId="78" fillId="0" borderId="19" xfId="12" applyFont="1" applyBorder="1" applyAlignment="1">
      <alignment horizontal="center" wrapText="1"/>
    </xf>
    <xf numFmtId="0" fontId="78" fillId="0" borderId="20" xfId="12" applyFont="1" applyBorder="1" applyAlignment="1">
      <alignment horizontal="center" wrapText="1"/>
    </xf>
    <xf numFmtId="0" fontId="47" fillId="2" borderId="50" xfId="12" applyFont="1" applyFill="1" applyBorder="1" applyAlignment="1">
      <alignment horizontal="center" vertical="center" wrapText="1"/>
    </xf>
    <xf numFmtId="0" fontId="47" fillId="2" borderId="7" xfId="12" applyFont="1" applyFill="1" applyBorder="1" applyAlignment="1">
      <alignment horizontal="center" vertical="center" wrapText="1"/>
    </xf>
    <xf numFmtId="0" fontId="36" fillId="0" borderId="13" xfId="12" applyFont="1" applyBorder="1" applyAlignment="1">
      <alignment horizontal="center" wrapText="1"/>
    </xf>
    <xf numFmtId="2" fontId="26" fillId="4" borderId="20" xfId="12" applyNumberFormat="1" applyFont="1" applyFill="1" applyBorder="1" applyAlignment="1">
      <alignment horizontal="center" vertical="center" wrapText="1"/>
    </xf>
    <xf numFmtId="2" fontId="26" fillId="4" borderId="7" xfId="12" applyNumberFormat="1" applyFont="1" applyFill="1" applyBorder="1" applyAlignment="1">
      <alignment horizontal="center" vertical="center" wrapText="1"/>
    </xf>
    <xf numFmtId="2" fontId="26" fillId="4" borderId="33" xfId="12" applyNumberFormat="1" applyFont="1" applyFill="1" applyBorder="1" applyAlignment="1">
      <alignment horizontal="center" vertical="center" wrapText="1"/>
    </xf>
    <xf numFmtId="2" fontId="26" fillId="4" borderId="34" xfId="12" applyNumberFormat="1" applyFont="1" applyFill="1" applyBorder="1" applyAlignment="1">
      <alignment horizontal="center" vertical="center" wrapText="1"/>
    </xf>
    <xf numFmtId="0" fontId="50" fillId="2" borderId="20" xfId="12" applyFont="1" applyFill="1" applyBorder="1" applyAlignment="1">
      <alignment horizontal="center" vertical="center" wrapText="1"/>
    </xf>
    <xf numFmtId="0" fontId="49" fillId="2" borderId="19" xfId="12" applyFont="1" applyFill="1" applyBorder="1" applyAlignment="1">
      <alignment horizontal="center" vertical="center" wrapText="1"/>
    </xf>
    <xf numFmtId="0" fontId="49" fillId="2" borderId="20" xfId="12" applyFont="1" applyFill="1" applyBorder="1" applyAlignment="1">
      <alignment horizontal="center" vertical="center" wrapText="1"/>
    </xf>
    <xf numFmtId="2" fontId="36" fillId="4" borderId="20" xfId="12" applyNumberFormat="1" applyFont="1" applyFill="1" applyBorder="1" applyAlignment="1">
      <alignment horizontal="center" vertical="center" wrapText="1"/>
    </xf>
    <xf numFmtId="0" fontId="36" fillId="4" borderId="20" xfId="12" applyFont="1" applyFill="1" applyBorder="1" applyAlignment="1">
      <alignment horizontal="center" vertical="center" wrapText="1"/>
    </xf>
    <xf numFmtId="0" fontId="36" fillId="4" borderId="7" xfId="12" applyFont="1" applyFill="1" applyBorder="1" applyAlignment="1">
      <alignment horizontal="center" vertical="center" wrapText="1"/>
    </xf>
    <xf numFmtId="49" fontId="2" fillId="4" borderId="20" xfId="12" applyNumberFormat="1" applyFont="1" applyFill="1" applyBorder="1" applyAlignment="1">
      <alignment horizontal="center" vertical="center" wrapText="1"/>
    </xf>
    <xf numFmtId="49" fontId="2" fillId="4" borderId="7" xfId="12" applyNumberFormat="1" applyFont="1" applyFill="1" applyBorder="1" applyAlignment="1">
      <alignment horizontal="center" vertical="center" wrapText="1"/>
    </xf>
    <xf numFmtId="0" fontId="2" fillId="4" borderId="20" xfId="12" applyFont="1" applyFill="1" applyBorder="1" applyAlignment="1">
      <alignment horizontal="center" vertical="center" wrapText="1"/>
    </xf>
    <xf numFmtId="0" fontId="2" fillId="4" borderId="7" xfId="12" applyFont="1" applyFill="1" applyBorder="1" applyAlignment="1">
      <alignment horizontal="center" vertical="center" wrapText="1"/>
    </xf>
    <xf numFmtId="0" fontId="36" fillId="4" borderId="20" xfId="12" applyFont="1" applyFill="1" applyBorder="1" applyAlignment="1">
      <alignment horizontal="center" wrapText="1"/>
    </xf>
    <xf numFmtId="16" fontId="67" fillId="5" borderId="18" xfId="0" applyNumberFormat="1" applyFont="1" applyFill="1" applyBorder="1" applyAlignment="1">
      <alignment horizontal="center" vertical="center"/>
    </xf>
    <xf numFmtId="0" fontId="67" fillId="5" borderId="18" xfId="0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80" xfId="0" applyFont="1" applyFill="1" applyBorder="1" applyAlignment="1">
      <alignment horizontal="center" vertical="center" wrapText="1"/>
    </xf>
    <xf numFmtId="16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2" fontId="59" fillId="0" borderId="0" xfId="0" applyNumberFormat="1" applyFont="1" applyAlignment="1">
      <alignment horizontal="center" vertical="justify"/>
    </xf>
    <xf numFmtId="0" fontId="21" fillId="0" borderId="4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49" fontId="21" fillId="0" borderId="20" xfId="0" applyNumberFormat="1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21" fillId="4" borderId="2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center" wrapText="1"/>
    </xf>
    <xf numFmtId="0" fontId="67" fillId="5" borderId="44" xfId="0" applyFont="1" applyFill="1" applyBorder="1" applyAlignment="1">
      <alignment horizontal="center" vertical="center"/>
    </xf>
    <xf numFmtId="0" fontId="24" fillId="5" borderId="5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/>
    </xf>
    <xf numFmtId="0" fontId="5" fillId="0" borderId="75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center" wrapText="1"/>
    </xf>
    <xf numFmtId="0" fontId="5" fillId="4" borderId="20" xfId="0" applyFont="1" applyFill="1" applyBorder="1" applyAlignment="1">
      <alignment horizontal="justify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24" fillId="5" borderId="67" xfId="0" applyFont="1" applyFill="1" applyBorder="1" applyAlignment="1">
      <alignment horizontal="center" vertical="center" wrapText="1"/>
    </xf>
    <xf numFmtId="0" fontId="24" fillId="5" borderId="45" xfId="0" applyFont="1" applyFill="1" applyBorder="1" applyAlignment="1">
      <alignment horizontal="center" vertical="center" wrapText="1"/>
    </xf>
    <xf numFmtId="0" fontId="24" fillId="5" borderId="7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5" fillId="0" borderId="16" xfId="5" applyFont="1" applyBorder="1" applyAlignment="1" applyProtection="1">
      <alignment horizontal="center" wrapText="1"/>
    </xf>
    <xf numFmtId="0" fontId="55" fillId="0" borderId="42" xfId="5" applyFont="1" applyBorder="1" applyAlignment="1" applyProtection="1">
      <alignment horizontal="center" wrapText="1"/>
    </xf>
    <xf numFmtId="0" fontId="55" fillId="0" borderId="6" xfId="5" applyFont="1" applyBorder="1" applyAlignment="1" applyProtection="1">
      <alignment horizontal="center" wrapText="1"/>
    </xf>
    <xf numFmtId="14" fontId="10" fillId="0" borderId="20" xfId="0" applyNumberFormat="1" applyFont="1" applyBorder="1" applyAlignment="1">
      <alignment horizontal="left"/>
    </xf>
    <xf numFmtId="0" fontId="4" fillId="5" borderId="45" xfId="0" applyFont="1" applyFill="1" applyBorder="1" applyAlignment="1">
      <alignment horizontal="left"/>
    </xf>
    <xf numFmtId="16" fontId="4" fillId="5" borderId="18" xfId="0" applyNumberFormat="1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119</xdr:row>
      <xdr:rowOff>0</xdr:rowOff>
    </xdr:from>
    <xdr:to>
      <xdr:col>6</xdr:col>
      <xdr:colOff>0</xdr:colOff>
      <xdr:row>121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3714750"/>
          <a:ext cx="46672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49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5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5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4" y="92"/>
            <a:ext cx="349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122</xdr:row>
      <xdr:rowOff>76200</xdr:rowOff>
    </xdr:from>
    <xdr:to>
      <xdr:col>6</xdr:col>
      <xdr:colOff>0</xdr:colOff>
      <xdr:row>124</xdr:row>
      <xdr:rowOff>95250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276725"/>
          <a:ext cx="466725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49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5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4" y="92"/>
            <a:ext cx="349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0</xdr:rowOff>
    </xdr:from>
    <xdr:to>
      <xdr:col>5</xdr:col>
      <xdr:colOff>533400</xdr:colOff>
      <xdr:row>130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00500"/>
          <a:ext cx="47339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8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3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6" y="92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131</xdr:row>
      <xdr:rowOff>76200</xdr:rowOff>
    </xdr:from>
    <xdr:to>
      <xdr:col>5</xdr:col>
      <xdr:colOff>533400</xdr:colOff>
      <xdr:row>133</xdr:row>
      <xdr:rowOff>95250</xdr:rowOff>
    </xdr:to>
    <xdr:grpSp>
      <xdr:nvGrpSpPr>
        <xdr:cNvPr id="3074" name="Group 9"/>
        <xdr:cNvGrpSpPr>
          <a:grpSpLocks/>
        </xdr:cNvGrpSpPr>
      </xdr:nvGrpSpPr>
      <xdr:grpSpPr bwMode="auto">
        <a:xfrm>
          <a:off x="0" y="4562475"/>
          <a:ext cx="47339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76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3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8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9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6" y="92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1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4</xdr:col>
      <xdr:colOff>0</xdr:colOff>
      <xdr:row>60</xdr:row>
      <xdr:rowOff>47625</xdr:rowOff>
    </xdr:to>
    <xdr:grpSp>
      <xdr:nvGrpSpPr>
        <xdr:cNvPr id="7169" name="Group 1"/>
        <xdr:cNvGrpSpPr>
          <a:grpSpLocks/>
        </xdr:cNvGrpSpPr>
      </xdr:nvGrpSpPr>
      <xdr:grpSpPr bwMode="auto">
        <a:xfrm>
          <a:off x="0" y="9867900"/>
          <a:ext cx="313372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7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8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8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61</xdr:row>
      <xdr:rowOff>76200</xdr:rowOff>
    </xdr:from>
    <xdr:to>
      <xdr:col>4</xdr:col>
      <xdr:colOff>0</xdr:colOff>
      <xdr:row>63</xdr:row>
      <xdr:rowOff>95250</xdr:rowOff>
    </xdr:to>
    <xdr:grpSp>
      <xdr:nvGrpSpPr>
        <xdr:cNvPr id="7170" name="Group 9"/>
        <xdr:cNvGrpSpPr>
          <a:grpSpLocks/>
        </xdr:cNvGrpSpPr>
      </xdr:nvGrpSpPr>
      <xdr:grpSpPr bwMode="auto">
        <a:xfrm>
          <a:off x="0" y="10429875"/>
          <a:ext cx="313372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7172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92"/>
            <a:ext cx="165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74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75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77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170</xdr:row>
      <xdr:rowOff>0</xdr:rowOff>
    </xdr:from>
    <xdr:to>
      <xdr:col>5</xdr:col>
      <xdr:colOff>0</xdr:colOff>
      <xdr:row>172</xdr:row>
      <xdr:rowOff>47625</xdr:rowOff>
    </xdr:to>
    <xdr:grpSp>
      <xdr:nvGrpSpPr>
        <xdr:cNvPr id="8193" name="Group 1"/>
        <xdr:cNvGrpSpPr>
          <a:grpSpLocks/>
        </xdr:cNvGrpSpPr>
      </xdr:nvGrpSpPr>
      <xdr:grpSpPr bwMode="auto">
        <a:xfrm>
          <a:off x="0" y="28184475"/>
          <a:ext cx="35052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3" y="92"/>
            <a:ext cx="16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0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20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2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173</xdr:row>
      <xdr:rowOff>76200</xdr:rowOff>
    </xdr:from>
    <xdr:to>
      <xdr:col>5</xdr:col>
      <xdr:colOff>0</xdr:colOff>
      <xdr:row>175</xdr:row>
      <xdr:rowOff>95250</xdr:rowOff>
    </xdr:to>
    <xdr:grpSp>
      <xdr:nvGrpSpPr>
        <xdr:cNvPr id="8194" name="Group 9"/>
        <xdr:cNvGrpSpPr>
          <a:grpSpLocks/>
        </xdr:cNvGrpSpPr>
      </xdr:nvGrpSpPr>
      <xdr:grpSpPr bwMode="auto">
        <a:xfrm>
          <a:off x="0" y="28746450"/>
          <a:ext cx="350520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8196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3" y="92"/>
            <a:ext cx="16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8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99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2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1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170</xdr:row>
      <xdr:rowOff>0</xdr:rowOff>
    </xdr:from>
    <xdr:to>
      <xdr:col>5</xdr:col>
      <xdr:colOff>533400</xdr:colOff>
      <xdr:row>172</xdr:row>
      <xdr:rowOff>47625</xdr:rowOff>
    </xdr:to>
    <xdr:grpSp>
      <xdr:nvGrpSpPr>
        <xdr:cNvPr id="9217" name="Group 1"/>
        <xdr:cNvGrpSpPr>
          <a:grpSpLocks/>
        </xdr:cNvGrpSpPr>
      </xdr:nvGrpSpPr>
      <xdr:grpSpPr bwMode="auto">
        <a:xfrm>
          <a:off x="0" y="28184475"/>
          <a:ext cx="35052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3" y="92"/>
            <a:ext cx="16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2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2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3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173</xdr:row>
      <xdr:rowOff>76200</xdr:rowOff>
    </xdr:from>
    <xdr:to>
      <xdr:col>5</xdr:col>
      <xdr:colOff>533400</xdr:colOff>
      <xdr:row>175</xdr:row>
      <xdr:rowOff>95250</xdr:rowOff>
    </xdr:to>
    <xdr:grpSp>
      <xdr:nvGrpSpPr>
        <xdr:cNvPr id="9218" name="Group 9"/>
        <xdr:cNvGrpSpPr>
          <a:grpSpLocks/>
        </xdr:cNvGrpSpPr>
      </xdr:nvGrpSpPr>
      <xdr:grpSpPr bwMode="auto">
        <a:xfrm>
          <a:off x="0" y="28746450"/>
          <a:ext cx="3505200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9220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3" y="92"/>
            <a:ext cx="16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22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23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92"/>
            <a:ext cx="347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25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169</xdr:row>
      <xdr:rowOff>0</xdr:rowOff>
    </xdr:from>
    <xdr:to>
      <xdr:col>5</xdr:col>
      <xdr:colOff>0</xdr:colOff>
      <xdr:row>171</xdr:row>
      <xdr:rowOff>47625</xdr:rowOff>
    </xdr:to>
    <xdr:grpSp>
      <xdr:nvGrpSpPr>
        <xdr:cNvPr id="10241" name="Group 1"/>
        <xdr:cNvGrpSpPr>
          <a:grpSpLocks/>
        </xdr:cNvGrpSpPr>
      </xdr:nvGrpSpPr>
      <xdr:grpSpPr bwMode="auto">
        <a:xfrm>
          <a:off x="0" y="118662450"/>
          <a:ext cx="3152775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0"/>
            <a:ext cx="36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51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7" y="92"/>
            <a:ext cx="17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53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54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1" y="92"/>
            <a:ext cx="36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6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172</xdr:row>
      <xdr:rowOff>76200</xdr:rowOff>
    </xdr:from>
    <xdr:to>
      <xdr:col>5</xdr:col>
      <xdr:colOff>0</xdr:colOff>
      <xdr:row>174</xdr:row>
      <xdr:rowOff>95250</xdr:rowOff>
    </xdr:to>
    <xdr:grpSp>
      <xdr:nvGrpSpPr>
        <xdr:cNvPr id="10242" name="Group 9"/>
        <xdr:cNvGrpSpPr>
          <a:grpSpLocks/>
        </xdr:cNvGrpSpPr>
      </xdr:nvGrpSpPr>
      <xdr:grpSpPr bwMode="auto">
        <a:xfrm>
          <a:off x="0" y="119224425"/>
          <a:ext cx="3152775" cy="34290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0" y="0"/>
            <a:ext cx="36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244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7" y="92"/>
            <a:ext cx="17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46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47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1" y="92"/>
            <a:ext cx="36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49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1\Documents\ReceivedFiles\&#1054;&#1090;&#1095;&#1077;&#1090;%20&#1086;%20&#1088;&#1077;&#1072;&#1083;&#1080;&#1079;&#1072;&#1094;&#1080;&#1080;%20&#1052;&#1091;&#1085;&#1080;&#1094;&#1080;&#1087;&#1072;&#1083;&#1100;&#1085;&#1086;&#1081;%20&#1087;&#1088;&#1086;&#1075;&#1088;&#1072;&#1084;&#1084;&#1099;%20-I%20&#1087;&#1086;&#1083;&#1091;&#1075;&#1086;&#1076;&#1080;&#1077;%20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с КП за 9 мес."/>
      <sheetName val="Бюджет на 01.10.2015"/>
      <sheetName val="Бюджет-весь"/>
      <sheetName val="Бюджет 2014"/>
      <sheetName val=""/>
      <sheetName val="Лист2"/>
      <sheetName val="Бюджет"/>
      <sheetName val="Решение сесии"/>
      <sheetName val="БюджетII кв"/>
      <sheetName val="Расход I кв."/>
      <sheetName val="Бюджет 2016"/>
      <sheetName val="Бюджет 2015"/>
      <sheetName val="Внесение изменений в ассигнован"/>
      <sheetName val="код цели "/>
      <sheetName val=" свод АЦК"/>
      <sheetName val="АЦК (КВР)"/>
      <sheetName val="АЦК"/>
      <sheetName val="Бюджет за I кв."/>
      <sheetName val="Бюджет (год)"/>
      <sheetName val="Мероприятия"/>
      <sheetName val="Мониторинг 2017г (по КП=АЦК)"/>
      <sheetName val="Мониторинг 2016г"/>
      <sheetName val="Форма 2 (чел) "/>
      <sheetName val="Форма №3 ( гр.9=10)"/>
      <sheetName val="Форма 3 -№ 45 от 31. ()"/>
      <sheetName val="Форма 3 -№ 51 от 31."/>
      <sheetName val="Ресурсное 2016 (№ 51 от 31.03.)"/>
      <sheetName val="Форма 3(№25 от 31.03.2015)"/>
      <sheetName val="Форма № 4"/>
      <sheetName val="Приложение № 1"/>
      <sheetName val="Форма 5"/>
      <sheetName val="Форма 6"/>
      <sheetName val="Форма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1">
          <cell r="D21">
            <v>210</v>
          </cell>
        </row>
        <row r="22">
          <cell r="D22">
            <v>17790</v>
          </cell>
        </row>
        <row r="48">
          <cell r="H48">
            <v>0</v>
          </cell>
        </row>
        <row r="49">
          <cell r="H49">
            <v>0</v>
          </cell>
        </row>
        <row r="57">
          <cell r="D57">
            <v>4125000</v>
          </cell>
        </row>
        <row r="60">
          <cell r="D60">
            <v>55000</v>
          </cell>
        </row>
        <row r="92">
          <cell r="D92">
            <v>65000</v>
          </cell>
          <cell r="H92">
            <v>65000</v>
          </cell>
        </row>
        <row r="150">
          <cell r="D150">
            <v>32000</v>
          </cell>
          <cell r="H150">
            <v>32000</v>
          </cell>
        </row>
        <row r="153">
          <cell r="D153">
            <v>9300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13" filterMode="1"/>
  <dimension ref="A1:J118"/>
  <sheetViews>
    <sheetView showGridLines="0" workbookViewId="0">
      <selection activeCell="J125" sqref="J125"/>
    </sheetView>
  </sheetViews>
  <sheetFormatPr defaultColWidth="9" defaultRowHeight="12.75" customHeight="1" outlineLevelRow="7" x14ac:dyDescent="0.2"/>
  <cols>
    <col min="1" max="1" width="9" style="18" customWidth="1"/>
    <col min="2" max="2" width="18.140625" style="18" customWidth="1"/>
    <col min="3" max="4" width="13.42578125" style="18" customWidth="1"/>
    <col min="5" max="6" width="8" style="18" customWidth="1"/>
    <col min="7" max="7" width="11.42578125" style="18" customWidth="1"/>
    <col min="8" max="10" width="8" style="18" customWidth="1"/>
    <col min="11" max="16384" width="9" style="18"/>
  </cols>
  <sheetData>
    <row r="1" spans="1:10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  <c r="J1" s="327"/>
    </row>
    <row r="2" spans="1:10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 x14ac:dyDescent="0.2">
      <c r="A3" s="17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4.25" x14ac:dyDescent="0.2">
      <c r="A4" s="17" t="s">
        <v>179</v>
      </c>
      <c r="B4" s="329"/>
      <c r="C4" s="329"/>
      <c r="D4" s="329"/>
      <c r="E4" s="19"/>
      <c r="F4" s="329"/>
      <c r="G4" s="19"/>
      <c r="H4" s="19"/>
      <c r="I4" s="329"/>
      <c r="J4" s="329"/>
    </row>
    <row r="5" spans="1:10" x14ac:dyDescent="0.2">
      <c r="A5" s="327" t="s">
        <v>178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x14ac:dyDescent="0.2">
      <c r="A6" s="709"/>
      <c r="B6" s="710"/>
      <c r="C6" s="710"/>
      <c r="D6" s="710"/>
      <c r="E6" s="710"/>
      <c r="F6" s="710"/>
      <c r="G6" s="710"/>
      <c r="H6" s="710"/>
      <c r="I6" s="436"/>
      <c r="J6" s="436"/>
    </row>
    <row r="7" spans="1:10" x14ac:dyDescent="0.2">
      <c r="A7" s="709" t="s">
        <v>385</v>
      </c>
      <c r="B7" s="710"/>
      <c r="C7" s="710"/>
      <c r="D7" s="710"/>
      <c r="E7" s="710"/>
      <c r="F7" s="710"/>
      <c r="G7" s="710"/>
    </row>
    <row r="8" spans="1:10" ht="52.35" customHeight="1" x14ac:dyDescent="0.2">
      <c r="A8" s="711" t="s">
        <v>724</v>
      </c>
      <c r="B8" s="710"/>
      <c r="C8" s="710"/>
      <c r="D8" s="710"/>
      <c r="E8" s="710"/>
      <c r="F8" s="710"/>
      <c r="G8" s="710"/>
    </row>
    <row r="9" spans="1:10" x14ac:dyDescent="0.2">
      <c r="A9" s="507"/>
      <c r="B9" s="508"/>
      <c r="C9" s="508"/>
      <c r="D9" s="508"/>
      <c r="E9" s="508"/>
      <c r="F9" s="508"/>
      <c r="G9" s="508"/>
    </row>
    <row r="10" spans="1:10" x14ac:dyDescent="0.2">
      <c r="A10" s="328" t="s">
        <v>386</v>
      </c>
      <c r="B10" s="328"/>
      <c r="C10" s="328"/>
      <c r="D10" s="328"/>
      <c r="E10" s="328"/>
      <c r="F10" s="328"/>
      <c r="G10" s="328"/>
      <c r="H10" s="328"/>
      <c r="I10" s="327"/>
      <c r="J10" s="327"/>
    </row>
    <row r="11" spans="1:10" ht="21" x14ac:dyDescent="0.2">
      <c r="A11" s="326" t="s">
        <v>295</v>
      </c>
      <c r="B11" s="326" t="s">
        <v>387</v>
      </c>
      <c r="C11" s="326" t="s">
        <v>388</v>
      </c>
      <c r="D11" s="326" t="s">
        <v>58</v>
      </c>
    </row>
    <row r="12" spans="1:10" hidden="1" outlineLevel="7" x14ac:dyDescent="0.2">
      <c r="A12" s="20" t="s">
        <v>389</v>
      </c>
      <c r="B12" s="20" t="s">
        <v>585</v>
      </c>
      <c r="C12" s="21">
        <v>1811767.76</v>
      </c>
      <c r="D12" s="21">
        <v>0</v>
      </c>
    </row>
    <row r="13" spans="1:10" hidden="1" outlineLevel="3" x14ac:dyDescent="0.2">
      <c r="A13" s="325" t="s">
        <v>390</v>
      </c>
      <c r="B13" s="324" t="s">
        <v>585</v>
      </c>
      <c r="C13" s="323">
        <v>1811767.76</v>
      </c>
      <c r="D13" s="323">
        <v>0</v>
      </c>
    </row>
    <row r="14" spans="1:10" hidden="1" outlineLevel="7" x14ac:dyDescent="0.2">
      <c r="A14" s="20" t="s">
        <v>391</v>
      </c>
      <c r="B14" s="20" t="s">
        <v>586</v>
      </c>
      <c r="C14" s="21">
        <v>884039.7</v>
      </c>
      <c r="D14" s="21">
        <v>0</v>
      </c>
    </row>
    <row r="15" spans="1:10" hidden="1" outlineLevel="3" x14ac:dyDescent="0.2">
      <c r="A15" s="325" t="s">
        <v>392</v>
      </c>
      <c r="B15" s="324" t="s">
        <v>586</v>
      </c>
      <c r="C15" s="323">
        <v>884039.7</v>
      </c>
      <c r="D15" s="323">
        <v>0</v>
      </c>
    </row>
    <row r="16" spans="1:10" hidden="1" outlineLevel="7" x14ac:dyDescent="0.2">
      <c r="A16" s="20" t="s">
        <v>393</v>
      </c>
      <c r="B16" s="20" t="s">
        <v>587</v>
      </c>
      <c r="C16" s="21">
        <v>8768019.8100000005</v>
      </c>
      <c r="D16" s="21">
        <v>34000</v>
      </c>
    </row>
    <row r="17" spans="1:4" hidden="1" outlineLevel="3" x14ac:dyDescent="0.2">
      <c r="A17" s="325" t="s">
        <v>394</v>
      </c>
      <c r="B17" s="324" t="s">
        <v>587</v>
      </c>
      <c r="C17" s="323">
        <v>8768019.8100000005</v>
      </c>
      <c r="D17" s="323">
        <v>34000</v>
      </c>
    </row>
    <row r="18" spans="1:4" hidden="1" outlineLevel="7" x14ac:dyDescent="0.2">
      <c r="A18" s="20" t="s">
        <v>395</v>
      </c>
      <c r="B18" s="20" t="s">
        <v>588</v>
      </c>
      <c r="C18" s="21">
        <v>6085.38</v>
      </c>
      <c r="D18" s="21">
        <v>0</v>
      </c>
    </row>
    <row r="19" spans="1:4" hidden="1" outlineLevel="3" x14ac:dyDescent="0.2">
      <c r="A19" s="325" t="s">
        <v>396</v>
      </c>
      <c r="B19" s="324" t="s">
        <v>588</v>
      </c>
      <c r="C19" s="323">
        <v>6085.38</v>
      </c>
      <c r="D19" s="323">
        <v>0</v>
      </c>
    </row>
    <row r="20" spans="1:4" hidden="1" outlineLevel="7" x14ac:dyDescent="0.2">
      <c r="A20" s="20" t="s">
        <v>397</v>
      </c>
      <c r="B20" s="20" t="s">
        <v>589</v>
      </c>
      <c r="C20" s="21">
        <v>1143860</v>
      </c>
      <c r="D20" s="21">
        <v>0</v>
      </c>
    </row>
    <row r="21" spans="1:4" hidden="1" outlineLevel="3" x14ac:dyDescent="0.2">
      <c r="A21" s="325" t="s">
        <v>398</v>
      </c>
      <c r="B21" s="324" t="s">
        <v>589</v>
      </c>
      <c r="C21" s="323">
        <v>1143860</v>
      </c>
      <c r="D21" s="323">
        <v>0</v>
      </c>
    </row>
    <row r="22" spans="1:4" hidden="1" outlineLevel="7" x14ac:dyDescent="0.2">
      <c r="A22" s="20" t="s">
        <v>399</v>
      </c>
      <c r="B22" s="20" t="s">
        <v>590</v>
      </c>
      <c r="C22" s="21">
        <v>59526.04</v>
      </c>
      <c r="D22" s="21">
        <v>0</v>
      </c>
    </row>
    <row r="23" spans="1:4" hidden="1" outlineLevel="3" x14ac:dyDescent="0.2">
      <c r="A23" s="325" t="s">
        <v>400</v>
      </c>
      <c r="B23" s="324" t="s">
        <v>590</v>
      </c>
      <c r="C23" s="323">
        <v>59526.04</v>
      </c>
      <c r="D23" s="323">
        <v>0</v>
      </c>
    </row>
    <row r="24" spans="1:4" hidden="1" outlineLevel="7" x14ac:dyDescent="0.2">
      <c r="A24" s="20" t="s">
        <v>401</v>
      </c>
      <c r="B24" s="20" t="s">
        <v>591</v>
      </c>
      <c r="C24" s="21">
        <v>89571</v>
      </c>
      <c r="D24" s="21">
        <v>0</v>
      </c>
    </row>
    <row r="25" spans="1:4" hidden="1" outlineLevel="3" x14ac:dyDescent="0.2">
      <c r="A25" s="325" t="s">
        <v>402</v>
      </c>
      <c r="B25" s="324" t="s">
        <v>591</v>
      </c>
      <c r="C25" s="323">
        <v>89571</v>
      </c>
      <c r="D25" s="323">
        <v>0</v>
      </c>
    </row>
    <row r="26" spans="1:4" hidden="1" outlineLevel="7" x14ac:dyDescent="0.2">
      <c r="A26" s="20" t="s">
        <v>403</v>
      </c>
      <c r="B26" s="20" t="s">
        <v>592</v>
      </c>
      <c r="C26" s="21">
        <v>12262</v>
      </c>
      <c r="D26" s="21">
        <v>0</v>
      </c>
    </row>
    <row r="27" spans="1:4" hidden="1" outlineLevel="3" x14ac:dyDescent="0.2">
      <c r="A27" s="325" t="s">
        <v>404</v>
      </c>
      <c r="B27" s="324" t="s">
        <v>592</v>
      </c>
      <c r="C27" s="323">
        <v>12262</v>
      </c>
      <c r="D27" s="323">
        <v>0</v>
      </c>
    </row>
    <row r="28" spans="1:4" hidden="1" outlineLevel="7" x14ac:dyDescent="0.2">
      <c r="A28" s="20" t="s">
        <v>405</v>
      </c>
      <c r="B28" s="20" t="s">
        <v>593</v>
      </c>
      <c r="C28" s="21">
        <v>13917851</v>
      </c>
      <c r="D28" s="21">
        <v>0</v>
      </c>
    </row>
    <row r="29" spans="1:4" hidden="1" outlineLevel="3" x14ac:dyDescent="0.2">
      <c r="A29" s="325" t="s">
        <v>406</v>
      </c>
      <c r="B29" s="324" t="s">
        <v>593</v>
      </c>
      <c r="C29" s="323">
        <v>13917851</v>
      </c>
      <c r="D29" s="323">
        <v>0</v>
      </c>
    </row>
    <row r="30" spans="1:4" hidden="1" outlineLevel="7" x14ac:dyDescent="0.2">
      <c r="A30" s="20" t="s">
        <v>407</v>
      </c>
      <c r="B30" s="20" t="s">
        <v>594</v>
      </c>
      <c r="C30" s="21">
        <v>10837</v>
      </c>
      <c r="D30" s="21">
        <v>0</v>
      </c>
    </row>
    <row r="31" spans="1:4" hidden="1" outlineLevel="3" x14ac:dyDescent="0.2">
      <c r="A31" s="325" t="s">
        <v>408</v>
      </c>
      <c r="B31" s="324" t="s">
        <v>594</v>
      </c>
      <c r="C31" s="323">
        <v>10837</v>
      </c>
      <c r="D31" s="323">
        <v>0</v>
      </c>
    </row>
    <row r="32" spans="1:4" hidden="1" outlineLevel="7" x14ac:dyDescent="0.2">
      <c r="A32" s="20" t="s">
        <v>409</v>
      </c>
      <c r="B32" s="20" t="s">
        <v>595</v>
      </c>
      <c r="C32" s="21">
        <v>404609</v>
      </c>
      <c r="D32" s="21">
        <v>0</v>
      </c>
    </row>
    <row r="33" spans="1:4" hidden="1" outlineLevel="3" x14ac:dyDescent="0.2">
      <c r="A33" s="325" t="s">
        <v>410</v>
      </c>
      <c r="B33" s="324" t="s">
        <v>595</v>
      </c>
      <c r="C33" s="323">
        <v>404609</v>
      </c>
      <c r="D33" s="323">
        <v>0</v>
      </c>
    </row>
    <row r="34" spans="1:4" hidden="1" outlineLevel="7" x14ac:dyDescent="0.2">
      <c r="A34" s="20" t="s">
        <v>411</v>
      </c>
      <c r="B34" s="20" t="s">
        <v>597</v>
      </c>
      <c r="C34" s="21">
        <v>3817399</v>
      </c>
      <c r="D34" s="21">
        <v>0</v>
      </c>
    </row>
    <row r="35" spans="1:4" hidden="1" outlineLevel="3" x14ac:dyDescent="0.2">
      <c r="A35" s="325" t="s">
        <v>412</v>
      </c>
      <c r="B35" s="324" t="s">
        <v>597</v>
      </c>
      <c r="C35" s="323">
        <v>3817399</v>
      </c>
      <c r="D35" s="323">
        <v>0</v>
      </c>
    </row>
    <row r="36" spans="1:4" hidden="1" outlineLevel="7" x14ac:dyDescent="0.2">
      <c r="A36" s="20" t="s">
        <v>413</v>
      </c>
      <c r="B36" s="20" t="s">
        <v>598</v>
      </c>
      <c r="C36" s="21">
        <v>141142</v>
      </c>
      <c r="D36" s="21">
        <v>0</v>
      </c>
    </row>
    <row r="37" spans="1:4" hidden="1" outlineLevel="3" x14ac:dyDescent="0.2">
      <c r="A37" s="325" t="s">
        <v>414</v>
      </c>
      <c r="B37" s="324" t="s">
        <v>598</v>
      </c>
      <c r="C37" s="323">
        <v>141142</v>
      </c>
      <c r="D37" s="323">
        <v>0</v>
      </c>
    </row>
    <row r="38" spans="1:4" hidden="1" outlineLevel="2" x14ac:dyDescent="0.2">
      <c r="A38" s="325" t="s">
        <v>415</v>
      </c>
      <c r="B38" s="324" t="s">
        <v>657</v>
      </c>
      <c r="C38" s="323">
        <v>31066969.690000001</v>
      </c>
      <c r="D38" s="323">
        <v>34000</v>
      </c>
    </row>
    <row r="39" spans="1:4" hidden="1" outlineLevel="7" x14ac:dyDescent="0.2">
      <c r="A39" s="20" t="s">
        <v>416</v>
      </c>
      <c r="B39" s="20" t="s">
        <v>600</v>
      </c>
      <c r="C39" s="21">
        <v>48180500</v>
      </c>
      <c r="D39" s="21">
        <v>0</v>
      </c>
    </row>
    <row r="40" spans="1:4" hidden="1" outlineLevel="3" x14ac:dyDescent="0.2">
      <c r="A40" s="325" t="s">
        <v>417</v>
      </c>
      <c r="B40" s="324" t="s">
        <v>600</v>
      </c>
      <c r="C40" s="323">
        <v>48180500</v>
      </c>
      <c r="D40" s="323">
        <v>0</v>
      </c>
    </row>
    <row r="41" spans="1:4" hidden="1" outlineLevel="7" x14ac:dyDescent="0.2">
      <c r="A41" s="20" t="s">
        <v>418</v>
      </c>
      <c r="B41" s="20" t="s">
        <v>601</v>
      </c>
      <c r="C41" s="21">
        <v>1496200</v>
      </c>
      <c r="D41" s="21">
        <v>0</v>
      </c>
    </row>
    <row r="42" spans="1:4" hidden="1" outlineLevel="3" x14ac:dyDescent="0.2">
      <c r="A42" s="325" t="s">
        <v>419</v>
      </c>
      <c r="B42" s="324" t="s">
        <v>601</v>
      </c>
      <c r="C42" s="323">
        <v>1496200</v>
      </c>
      <c r="D42" s="323">
        <v>0</v>
      </c>
    </row>
    <row r="43" spans="1:4" hidden="1" outlineLevel="7" x14ac:dyDescent="0.2">
      <c r="A43" s="20" t="s">
        <v>420</v>
      </c>
      <c r="B43" s="20" t="s">
        <v>602</v>
      </c>
      <c r="C43" s="21">
        <v>13071100</v>
      </c>
      <c r="D43" s="21">
        <v>0</v>
      </c>
    </row>
    <row r="44" spans="1:4" hidden="1" outlineLevel="3" x14ac:dyDescent="0.2">
      <c r="A44" s="325" t="s">
        <v>421</v>
      </c>
      <c r="B44" s="324" t="s">
        <v>602</v>
      </c>
      <c r="C44" s="323">
        <v>13071100</v>
      </c>
      <c r="D44" s="323">
        <v>0</v>
      </c>
    </row>
    <row r="45" spans="1:4" hidden="1" outlineLevel="7" x14ac:dyDescent="0.2">
      <c r="A45" s="20" t="s">
        <v>422</v>
      </c>
      <c r="B45" s="20" t="s">
        <v>603</v>
      </c>
      <c r="C45" s="21">
        <v>1034900</v>
      </c>
      <c r="D45" s="21">
        <v>0</v>
      </c>
    </row>
    <row r="46" spans="1:4" hidden="1" outlineLevel="3" x14ac:dyDescent="0.2">
      <c r="A46" s="325" t="s">
        <v>425</v>
      </c>
      <c r="B46" s="324" t="s">
        <v>603</v>
      </c>
      <c r="C46" s="323">
        <v>1034900</v>
      </c>
      <c r="D46" s="323">
        <v>0</v>
      </c>
    </row>
    <row r="47" spans="1:4" hidden="1" outlineLevel="7" x14ac:dyDescent="0.2">
      <c r="A47" s="20" t="s">
        <v>426</v>
      </c>
      <c r="B47" s="20" t="s">
        <v>604</v>
      </c>
      <c r="C47" s="21">
        <v>5631500</v>
      </c>
      <c r="D47" s="21">
        <v>0</v>
      </c>
    </row>
    <row r="48" spans="1:4" hidden="1" outlineLevel="3" x14ac:dyDescent="0.2">
      <c r="A48" s="325" t="s">
        <v>427</v>
      </c>
      <c r="B48" s="324" t="s">
        <v>604</v>
      </c>
      <c r="C48" s="323">
        <v>5631500</v>
      </c>
      <c r="D48" s="323">
        <v>0</v>
      </c>
    </row>
    <row r="49" spans="1:4" hidden="1" outlineLevel="7" x14ac:dyDescent="0.2">
      <c r="A49" s="20" t="s">
        <v>428</v>
      </c>
      <c r="B49" s="20" t="s">
        <v>605</v>
      </c>
      <c r="C49" s="21">
        <v>2480900</v>
      </c>
      <c r="D49" s="21">
        <v>0</v>
      </c>
    </row>
    <row r="50" spans="1:4" hidden="1" outlineLevel="3" x14ac:dyDescent="0.2">
      <c r="A50" s="325" t="s">
        <v>429</v>
      </c>
      <c r="B50" s="324" t="s">
        <v>605</v>
      </c>
      <c r="C50" s="323">
        <v>2480900</v>
      </c>
      <c r="D50" s="323">
        <v>0</v>
      </c>
    </row>
    <row r="51" spans="1:4" hidden="1" outlineLevel="7" x14ac:dyDescent="0.2">
      <c r="A51" s="20" t="s">
        <v>430</v>
      </c>
      <c r="B51" s="20" t="s">
        <v>51</v>
      </c>
      <c r="C51" s="21">
        <v>112859.84</v>
      </c>
      <c r="D51" s="21">
        <v>-239000</v>
      </c>
    </row>
    <row r="52" spans="1:4" hidden="1" outlineLevel="3" x14ac:dyDescent="0.2">
      <c r="A52" s="325" t="s">
        <v>431</v>
      </c>
      <c r="B52" s="324" t="s">
        <v>51</v>
      </c>
      <c r="C52" s="323">
        <v>112859.84</v>
      </c>
      <c r="D52" s="323">
        <v>-239000</v>
      </c>
    </row>
    <row r="53" spans="1:4" hidden="1" outlineLevel="2" x14ac:dyDescent="0.2">
      <c r="A53" s="325" t="s">
        <v>432</v>
      </c>
      <c r="B53" s="324" t="s">
        <v>660</v>
      </c>
      <c r="C53" s="323">
        <v>72007959.840000004</v>
      </c>
      <c r="D53" s="323">
        <v>-239000</v>
      </c>
    </row>
    <row r="54" spans="1:4" hidden="1" outlineLevel="7" x14ac:dyDescent="0.2">
      <c r="A54" s="20" t="s">
        <v>433</v>
      </c>
      <c r="B54" s="20" t="s">
        <v>607</v>
      </c>
      <c r="C54" s="21">
        <v>46933</v>
      </c>
      <c r="D54" s="21">
        <v>0</v>
      </c>
    </row>
    <row r="55" spans="1:4" hidden="1" outlineLevel="3" x14ac:dyDescent="0.2">
      <c r="A55" s="325" t="s">
        <v>480</v>
      </c>
      <c r="B55" s="324" t="s">
        <v>607</v>
      </c>
      <c r="C55" s="323">
        <v>46933</v>
      </c>
      <c r="D55" s="323">
        <v>0</v>
      </c>
    </row>
    <row r="56" spans="1:4" hidden="1" outlineLevel="7" x14ac:dyDescent="0.2">
      <c r="A56" s="20" t="s">
        <v>509</v>
      </c>
      <c r="B56" s="20" t="s">
        <v>57</v>
      </c>
      <c r="C56" s="21">
        <v>23385</v>
      </c>
      <c r="D56" s="21">
        <v>0</v>
      </c>
    </row>
    <row r="57" spans="1:4" hidden="1" outlineLevel="3" x14ac:dyDescent="0.2">
      <c r="A57" s="325" t="s">
        <v>510</v>
      </c>
      <c r="B57" s="324" t="s">
        <v>57</v>
      </c>
      <c r="C57" s="323">
        <v>23385</v>
      </c>
      <c r="D57" s="323">
        <v>0</v>
      </c>
    </row>
    <row r="58" spans="1:4" hidden="1" outlineLevel="7" x14ac:dyDescent="0.2">
      <c r="A58" s="20" t="s">
        <v>515</v>
      </c>
      <c r="B58" s="20" t="s">
        <v>608</v>
      </c>
      <c r="C58" s="21">
        <v>130872.1</v>
      </c>
      <c r="D58" s="21">
        <v>125000</v>
      </c>
    </row>
    <row r="59" spans="1:4" hidden="1" outlineLevel="3" x14ac:dyDescent="0.2">
      <c r="A59" s="325" t="s">
        <v>516</v>
      </c>
      <c r="B59" s="324" t="s">
        <v>608</v>
      </c>
      <c r="C59" s="323">
        <v>130872.1</v>
      </c>
      <c r="D59" s="323">
        <v>125000</v>
      </c>
    </row>
    <row r="60" spans="1:4" hidden="1" outlineLevel="2" x14ac:dyDescent="0.2">
      <c r="A60" s="325" t="s">
        <v>517</v>
      </c>
      <c r="B60" s="324" t="s">
        <v>661</v>
      </c>
      <c r="C60" s="323">
        <v>201190.1</v>
      </c>
      <c r="D60" s="323">
        <v>125000</v>
      </c>
    </row>
    <row r="61" spans="1:4" outlineLevel="1" collapsed="1" x14ac:dyDescent="0.2">
      <c r="A61" s="325" t="s">
        <v>518</v>
      </c>
      <c r="B61" s="324" t="s">
        <v>656</v>
      </c>
      <c r="C61" s="323">
        <v>103276119.63</v>
      </c>
      <c r="D61" s="323">
        <v>-80000</v>
      </c>
    </row>
    <row r="62" spans="1:4" hidden="1" outlineLevel="7" x14ac:dyDescent="0.2">
      <c r="A62" s="20" t="s">
        <v>519</v>
      </c>
      <c r="B62" s="20" t="s">
        <v>609</v>
      </c>
      <c r="C62" s="21">
        <v>14250719.65</v>
      </c>
      <c r="D62" s="21">
        <v>0</v>
      </c>
    </row>
    <row r="63" spans="1:4" hidden="1" outlineLevel="3" x14ac:dyDescent="0.2">
      <c r="A63" s="325" t="s">
        <v>520</v>
      </c>
      <c r="B63" s="324" t="s">
        <v>609</v>
      </c>
      <c r="C63" s="323">
        <v>14250719.65</v>
      </c>
      <c r="D63" s="323">
        <v>0</v>
      </c>
    </row>
    <row r="64" spans="1:4" hidden="1" outlineLevel="2" x14ac:dyDescent="0.2">
      <c r="A64" s="325" t="s">
        <v>521</v>
      </c>
      <c r="B64" s="324" t="s">
        <v>663</v>
      </c>
      <c r="C64" s="323">
        <v>14250719.65</v>
      </c>
      <c r="D64" s="323">
        <v>0</v>
      </c>
    </row>
    <row r="65" spans="1:4" outlineLevel="1" collapsed="1" x14ac:dyDescent="0.2">
      <c r="A65" s="325" t="s">
        <v>522</v>
      </c>
      <c r="B65" s="324" t="s">
        <v>662</v>
      </c>
      <c r="C65" s="323">
        <v>14250719.65</v>
      </c>
      <c r="D65" s="323">
        <v>0</v>
      </c>
    </row>
    <row r="66" spans="1:4" hidden="1" outlineLevel="7" x14ac:dyDescent="0.2">
      <c r="A66" s="20" t="s">
        <v>523</v>
      </c>
      <c r="B66" s="20" t="s">
        <v>611</v>
      </c>
      <c r="C66" s="21">
        <v>17529328.5</v>
      </c>
      <c r="D66" s="21">
        <v>0</v>
      </c>
    </row>
    <row r="67" spans="1:4" hidden="1" outlineLevel="3" x14ac:dyDescent="0.2">
      <c r="A67" s="325" t="s">
        <v>524</v>
      </c>
      <c r="B67" s="324" t="s">
        <v>611</v>
      </c>
      <c r="C67" s="323">
        <v>17529328.5</v>
      </c>
      <c r="D67" s="323">
        <v>0</v>
      </c>
    </row>
    <row r="68" spans="1:4" hidden="1" outlineLevel="7" x14ac:dyDescent="0.2">
      <c r="A68" s="20" t="s">
        <v>525</v>
      </c>
      <c r="B68" s="20" t="s">
        <v>612</v>
      </c>
      <c r="C68" s="21">
        <v>1523432.23</v>
      </c>
      <c r="D68" s="21">
        <v>0</v>
      </c>
    </row>
    <row r="69" spans="1:4" hidden="1" outlineLevel="3" x14ac:dyDescent="0.2">
      <c r="A69" s="325" t="s">
        <v>526</v>
      </c>
      <c r="B69" s="324" t="s">
        <v>612</v>
      </c>
      <c r="C69" s="323">
        <v>1523432.23</v>
      </c>
      <c r="D69" s="323">
        <v>0</v>
      </c>
    </row>
    <row r="70" spans="1:4" hidden="1" outlineLevel="7" x14ac:dyDescent="0.2">
      <c r="A70" s="20" t="s">
        <v>527</v>
      </c>
      <c r="B70" s="20" t="s">
        <v>613</v>
      </c>
      <c r="C70" s="21">
        <v>10560424.789999999</v>
      </c>
      <c r="D70" s="21">
        <v>0</v>
      </c>
    </row>
    <row r="71" spans="1:4" hidden="1" outlineLevel="3" x14ac:dyDescent="0.2">
      <c r="A71" s="325" t="s">
        <v>528</v>
      </c>
      <c r="B71" s="324" t="s">
        <v>613</v>
      </c>
      <c r="C71" s="323">
        <v>10560424.789999999</v>
      </c>
      <c r="D71" s="323">
        <v>0</v>
      </c>
    </row>
    <row r="72" spans="1:4" hidden="1" outlineLevel="7" x14ac:dyDescent="0.2">
      <c r="A72" s="20" t="s">
        <v>529</v>
      </c>
      <c r="B72" s="20" t="s">
        <v>614</v>
      </c>
      <c r="C72" s="21">
        <v>21272.16</v>
      </c>
      <c r="D72" s="21">
        <v>0</v>
      </c>
    </row>
    <row r="73" spans="1:4" hidden="1" outlineLevel="3" x14ac:dyDescent="0.2">
      <c r="A73" s="325" t="s">
        <v>530</v>
      </c>
      <c r="B73" s="324" t="s">
        <v>614</v>
      </c>
      <c r="C73" s="323">
        <v>21272.16</v>
      </c>
      <c r="D73" s="323">
        <v>0</v>
      </c>
    </row>
    <row r="74" spans="1:4" hidden="1" outlineLevel="7" x14ac:dyDescent="0.2">
      <c r="A74" s="20" t="s">
        <v>531</v>
      </c>
      <c r="B74" s="20" t="s">
        <v>615</v>
      </c>
      <c r="C74" s="21">
        <v>1170680.76</v>
      </c>
      <c r="D74" s="21">
        <v>0</v>
      </c>
    </row>
    <row r="75" spans="1:4" hidden="1" outlineLevel="3" x14ac:dyDescent="0.2">
      <c r="A75" s="325" t="s">
        <v>532</v>
      </c>
      <c r="B75" s="324" t="s">
        <v>615</v>
      </c>
      <c r="C75" s="323">
        <v>1170680.76</v>
      </c>
      <c r="D75" s="323">
        <v>0</v>
      </c>
    </row>
    <row r="76" spans="1:4" hidden="1" outlineLevel="7" x14ac:dyDescent="0.2">
      <c r="A76" s="20" t="s">
        <v>533</v>
      </c>
      <c r="B76" s="20" t="s">
        <v>616</v>
      </c>
      <c r="C76" s="21">
        <v>110000</v>
      </c>
      <c r="D76" s="21">
        <v>0</v>
      </c>
    </row>
    <row r="77" spans="1:4" hidden="1" outlineLevel="3" x14ac:dyDescent="0.2">
      <c r="A77" s="325" t="s">
        <v>534</v>
      </c>
      <c r="B77" s="324" t="s">
        <v>616</v>
      </c>
      <c r="C77" s="323">
        <v>110000</v>
      </c>
      <c r="D77" s="323">
        <v>0</v>
      </c>
    </row>
    <row r="78" spans="1:4" hidden="1" outlineLevel="7" x14ac:dyDescent="0.2">
      <c r="A78" s="20" t="s">
        <v>535</v>
      </c>
      <c r="B78" s="20" t="s">
        <v>617</v>
      </c>
      <c r="C78" s="21">
        <v>22648573.649999999</v>
      </c>
      <c r="D78" s="21">
        <v>0</v>
      </c>
    </row>
    <row r="79" spans="1:4" hidden="1" outlineLevel="3" x14ac:dyDescent="0.2">
      <c r="A79" s="325" t="s">
        <v>536</v>
      </c>
      <c r="B79" s="324" t="s">
        <v>617</v>
      </c>
      <c r="C79" s="323">
        <v>22648573.649999999</v>
      </c>
      <c r="D79" s="323">
        <v>0</v>
      </c>
    </row>
    <row r="80" spans="1:4" hidden="1" outlineLevel="2" x14ac:dyDescent="0.2">
      <c r="A80" s="325" t="s">
        <v>537</v>
      </c>
      <c r="B80" s="324" t="s">
        <v>668</v>
      </c>
      <c r="C80" s="323">
        <v>53563712.090000004</v>
      </c>
      <c r="D80" s="323">
        <v>0</v>
      </c>
    </row>
    <row r="81" spans="1:4" hidden="1" outlineLevel="7" x14ac:dyDescent="0.2">
      <c r="A81" s="20" t="s">
        <v>538</v>
      </c>
      <c r="B81" s="20" t="s">
        <v>618</v>
      </c>
      <c r="C81" s="21">
        <v>645627.35</v>
      </c>
      <c r="D81" s="21">
        <v>247500</v>
      </c>
    </row>
    <row r="82" spans="1:4" hidden="1" outlineLevel="3" x14ac:dyDescent="0.2">
      <c r="A82" s="325" t="s">
        <v>539</v>
      </c>
      <c r="B82" s="324" t="s">
        <v>618</v>
      </c>
      <c r="C82" s="323">
        <v>645627.35</v>
      </c>
      <c r="D82" s="323">
        <v>247500</v>
      </c>
    </row>
    <row r="83" spans="1:4" hidden="1" outlineLevel="7" x14ac:dyDescent="0.2">
      <c r="A83" s="20" t="s">
        <v>540</v>
      </c>
      <c r="B83" s="20" t="s">
        <v>619</v>
      </c>
      <c r="C83" s="21">
        <v>47880</v>
      </c>
      <c r="D83" s="21">
        <v>0</v>
      </c>
    </row>
    <row r="84" spans="1:4" hidden="1" outlineLevel="3" x14ac:dyDescent="0.2">
      <c r="A84" s="325" t="s">
        <v>541</v>
      </c>
      <c r="B84" s="324" t="s">
        <v>619</v>
      </c>
      <c r="C84" s="323">
        <v>47880</v>
      </c>
      <c r="D84" s="323">
        <v>0</v>
      </c>
    </row>
    <row r="85" spans="1:4" hidden="1" outlineLevel="7" x14ac:dyDescent="0.2">
      <c r="A85" s="20" t="s">
        <v>542</v>
      </c>
      <c r="B85" s="20" t="s">
        <v>620</v>
      </c>
      <c r="C85" s="21">
        <v>4444453.17</v>
      </c>
      <c r="D85" s="21">
        <v>0</v>
      </c>
    </row>
    <row r="86" spans="1:4" hidden="1" outlineLevel="3" x14ac:dyDescent="0.2">
      <c r="A86" s="325" t="s">
        <v>543</v>
      </c>
      <c r="B86" s="324" t="s">
        <v>620</v>
      </c>
      <c r="C86" s="323">
        <v>4444453.17</v>
      </c>
      <c r="D86" s="323">
        <v>0</v>
      </c>
    </row>
    <row r="87" spans="1:4" hidden="1" outlineLevel="7" x14ac:dyDescent="0.2">
      <c r="A87" s="20" t="s">
        <v>544</v>
      </c>
      <c r="B87" s="20" t="s">
        <v>621</v>
      </c>
      <c r="C87" s="21">
        <v>10961120.93</v>
      </c>
      <c r="D87" s="21">
        <v>0</v>
      </c>
    </row>
    <row r="88" spans="1:4" hidden="1" outlineLevel="3" x14ac:dyDescent="0.2">
      <c r="A88" s="325" t="s">
        <v>545</v>
      </c>
      <c r="B88" s="324" t="s">
        <v>621</v>
      </c>
      <c r="C88" s="323">
        <v>10961120.93</v>
      </c>
      <c r="D88" s="323">
        <v>0</v>
      </c>
    </row>
    <row r="89" spans="1:4" hidden="1" outlineLevel="2" x14ac:dyDescent="0.2">
      <c r="A89" s="325" t="s">
        <v>546</v>
      </c>
      <c r="B89" s="324" t="s">
        <v>669</v>
      </c>
      <c r="C89" s="323">
        <v>16099081.449999999</v>
      </c>
      <c r="D89" s="323">
        <v>247500</v>
      </c>
    </row>
    <row r="90" spans="1:4" outlineLevel="1" collapsed="1" x14ac:dyDescent="0.2">
      <c r="A90" s="325" t="s">
        <v>547</v>
      </c>
      <c r="B90" s="324" t="s">
        <v>667</v>
      </c>
      <c r="C90" s="323">
        <v>69662793.540000007</v>
      </c>
      <c r="D90" s="323">
        <v>247500</v>
      </c>
    </row>
    <row r="91" spans="1:4" hidden="1" outlineLevel="7" x14ac:dyDescent="0.2">
      <c r="A91" s="20" t="s">
        <v>548</v>
      </c>
      <c r="B91" s="20" t="s">
        <v>622</v>
      </c>
      <c r="C91" s="21">
        <v>811547.14</v>
      </c>
      <c r="D91" s="21">
        <v>0</v>
      </c>
    </row>
    <row r="92" spans="1:4" hidden="1" outlineLevel="3" x14ac:dyDescent="0.2">
      <c r="A92" s="325" t="s">
        <v>549</v>
      </c>
      <c r="B92" s="324" t="s">
        <v>622</v>
      </c>
      <c r="C92" s="323">
        <v>811547.14</v>
      </c>
      <c r="D92" s="323">
        <v>0</v>
      </c>
    </row>
    <row r="93" spans="1:4" hidden="1" outlineLevel="2" x14ac:dyDescent="0.2">
      <c r="A93" s="325" t="s">
        <v>550</v>
      </c>
      <c r="B93" s="324" t="s">
        <v>678</v>
      </c>
      <c r="C93" s="323">
        <v>811547.14</v>
      </c>
      <c r="D93" s="323">
        <v>0</v>
      </c>
    </row>
    <row r="94" spans="1:4" hidden="1" outlineLevel="7" x14ac:dyDescent="0.2">
      <c r="A94" s="20" t="s">
        <v>551</v>
      </c>
      <c r="B94" s="20" t="s">
        <v>623</v>
      </c>
      <c r="C94" s="21">
        <v>2461653.54</v>
      </c>
      <c r="D94" s="21">
        <v>0</v>
      </c>
    </row>
    <row r="95" spans="1:4" hidden="1" outlineLevel="3" x14ac:dyDescent="0.2">
      <c r="A95" s="325" t="s">
        <v>552</v>
      </c>
      <c r="B95" s="324" t="s">
        <v>623</v>
      </c>
      <c r="C95" s="323">
        <v>2461653.54</v>
      </c>
      <c r="D95" s="323">
        <v>0</v>
      </c>
    </row>
    <row r="96" spans="1:4" hidden="1" outlineLevel="2" x14ac:dyDescent="0.2">
      <c r="A96" s="325" t="s">
        <v>553</v>
      </c>
      <c r="B96" s="324" t="s">
        <v>688</v>
      </c>
      <c r="C96" s="323">
        <v>2461653.54</v>
      </c>
      <c r="D96" s="323">
        <v>0</v>
      </c>
    </row>
    <row r="97" spans="1:4" hidden="1" outlineLevel="7" x14ac:dyDescent="0.2">
      <c r="A97" s="20" t="s">
        <v>554</v>
      </c>
      <c r="B97" s="20" t="s">
        <v>624</v>
      </c>
      <c r="C97" s="21">
        <v>134946.35999999999</v>
      </c>
      <c r="D97" s="21">
        <v>0</v>
      </c>
    </row>
    <row r="98" spans="1:4" hidden="1" outlineLevel="3" x14ac:dyDescent="0.2">
      <c r="A98" s="325" t="s">
        <v>555</v>
      </c>
      <c r="B98" s="324" t="s">
        <v>624</v>
      </c>
      <c r="C98" s="323">
        <v>134946.35999999999</v>
      </c>
      <c r="D98" s="323">
        <v>0</v>
      </c>
    </row>
    <row r="99" spans="1:4" hidden="1" outlineLevel="2" x14ac:dyDescent="0.2">
      <c r="A99" s="325" t="s">
        <v>556</v>
      </c>
      <c r="B99" s="324" t="s">
        <v>693</v>
      </c>
      <c r="C99" s="323">
        <v>134946.35999999999</v>
      </c>
      <c r="D99" s="323">
        <v>0</v>
      </c>
    </row>
    <row r="100" spans="1:4" hidden="1" outlineLevel="7" x14ac:dyDescent="0.2">
      <c r="A100" s="20" t="s">
        <v>557</v>
      </c>
      <c r="B100" s="20" t="s">
        <v>625</v>
      </c>
      <c r="C100" s="21">
        <v>208967.67</v>
      </c>
      <c r="D100" s="21">
        <v>0</v>
      </c>
    </row>
    <row r="101" spans="1:4" hidden="1" outlineLevel="3" x14ac:dyDescent="0.2">
      <c r="A101" s="325" t="s">
        <v>558</v>
      </c>
      <c r="B101" s="324" t="s">
        <v>625</v>
      </c>
      <c r="C101" s="323">
        <v>208967.67</v>
      </c>
      <c r="D101" s="323">
        <v>0</v>
      </c>
    </row>
    <row r="102" spans="1:4" hidden="1" outlineLevel="2" x14ac:dyDescent="0.2">
      <c r="A102" s="325" t="s">
        <v>559</v>
      </c>
      <c r="B102" s="324" t="s">
        <v>698</v>
      </c>
      <c r="C102" s="323">
        <v>208967.67</v>
      </c>
      <c r="D102" s="323">
        <v>0</v>
      </c>
    </row>
    <row r="103" spans="1:4" hidden="1" outlineLevel="7" x14ac:dyDescent="0.2">
      <c r="A103" s="20" t="s">
        <v>560</v>
      </c>
      <c r="B103" s="20" t="s">
        <v>626</v>
      </c>
      <c r="C103" s="21">
        <v>2325</v>
      </c>
      <c r="D103" s="21">
        <v>0</v>
      </c>
    </row>
    <row r="104" spans="1:4" hidden="1" outlineLevel="3" x14ac:dyDescent="0.2">
      <c r="A104" s="325" t="s">
        <v>561</v>
      </c>
      <c r="B104" s="324" t="s">
        <v>626</v>
      </c>
      <c r="C104" s="323">
        <v>2325</v>
      </c>
      <c r="D104" s="323">
        <v>0</v>
      </c>
    </row>
    <row r="105" spans="1:4" hidden="1" outlineLevel="2" x14ac:dyDescent="0.2">
      <c r="A105" s="325" t="s">
        <v>562</v>
      </c>
      <c r="B105" s="324" t="s">
        <v>704</v>
      </c>
      <c r="C105" s="323">
        <v>2325</v>
      </c>
      <c r="D105" s="323">
        <v>0</v>
      </c>
    </row>
    <row r="106" spans="1:4" outlineLevel="1" collapsed="1" x14ac:dyDescent="0.2">
      <c r="A106" s="325" t="s">
        <v>563</v>
      </c>
      <c r="B106" s="324" t="s">
        <v>676</v>
      </c>
      <c r="C106" s="323">
        <v>3619439.71</v>
      </c>
      <c r="D106" s="323">
        <v>0</v>
      </c>
    </row>
    <row r="107" spans="1:4" hidden="1" outlineLevel="7" x14ac:dyDescent="0.2">
      <c r="A107" s="20" t="s">
        <v>564</v>
      </c>
      <c r="B107" s="20" t="s">
        <v>627</v>
      </c>
      <c r="C107" s="21">
        <v>403900</v>
      </c>
      <c r="D107" s="21">
        <v>0</v>
      </c>
    </row>
    <row r="108" spans="1:4" hidden="1" outlineLevel="3" x14ac:dyDescent="0.2">
      <c r="A108" s="325" t="s">
        <v>565</v>
      </c>
      <c r="B108" s="324" t="s">
        <v>627</v>
      </c>
      <c r="C108" s="323">
        <v>403900</v>
      </c>
      <c r="D108" s="323">
        <v>0</v>
      </c>
    </row>
    <row r="109" spans="1:4" hidden="1" outlineLevel="2" x14ac:dyDescent="0.2">
      <c r="A109" s="325" t="s">
        <v>566</v>
      </c>
      <c r="B109" s="324" t="s">
        <v>710</v>
      </c>
      <c r="C109" s="323">
        <v>403900</v>
      </c>
      <c r="D109" s="323">
        <v>0</v>
      </c>
    </row>
    <row r="110" spans="1:4" outlineLevel="1" collapsed="1" x14ac:dyDescent="0.2">
      <c r="A110" s="325" t="s">
        <v>567</v>
      </c>
      <c r="B110" s="324" t="s">
        <v>708</v>
      </c>
      <c r="C110" s="323">
        <v>403900</v>
      </c>
      <c r="D110" s="323">
        <v>0</v>
      </c>
    </row>
    <row r="111" spans="1:4" x14ac:dyDescent="0.2">
      <c r="A111" s="325" t="s">
        <v>479</v>
      </c>
      <c r="B111" s="324" t="s">
        <v>655</v>
      </c>
      <c r="C111" s="323">
        <v>191212972.53</v>
      </c>
      <c r="D111" s="323">
        <v>167500</v>
      </c>
    </row>
    <row r="112" spans="1:4" hidden="1" outlineLevel="7" x14ac:dyDescent="0.2">
      <c r="A112" s="20" t="s">
        <v>568</v>
      </c>
      <c r="B112" s="20" t="s">
        <v>628</v>
      </c>
      <c r="C112" s="21">
        <v>586650</v>
      </c>
      <c r="D112" s="21">
        <v>0</v>
      </c>
    </row>
    <row r="113" spans="1:4" hidden="1" outlineLevel="2" x14ac:dyDescent="0.2">
      <c r="A113" s="325" t="s">
        <v>569</v>
      </c>
      <c r="B113" s="324" t="s">
        <v>628</v>
      </c>
      <c r="C113" s="323">
        <v>586650</v>
      </c>
      <c r="D113" s="323">
        <v>0</v>
      </c>
    </row>
    <row r="114" spans="1:4" hidden="1" outlineLevel="7" x14ac:dyDescent="0.2">
      <c r="A114" s="20" t="s">
        <v>570</v>
      </c>
      <c r="B114" s="20" t="s">
        <v>629</v>
      </c>
      <c r="C114" s="21">
        <v>943583.05</v>
      </c>
      <c r="D114" s="21">
        <v>0</v>
      </c>
    </row>
    <row r="115" spans="1:4" hidden="1" outlineLevel="2" x14ac:dyDescent="0.2">
      <c r="A115" s="325" t="s">
        <v>571</v>
      </c>
      <c r="B115" s="324" t="s">
        <v>629</v>
      </c>
      <c r="C115" s="323">
        <v>943583.05</v>
      </c>
      <c r="D115" s="323">
        <v>0</v>
      </c>
    </row>
    <row r="116" spans="1:4" hidden="1" outlineLevel="1" x14ac:dyDescent="0.2">
      <c r="A116" s="325" t="s">
        <v>572</v>
      </c>
      <c r="B116" s="324" t="s">
        <v>716</v>
      </c>
      <c r="C116" s="323">
        <v>1530233.05</v>
      </c>
      <c r="D116" s="323">
        <v>0</v>
      </c>
    </row>
    <row r="117" spans="1:4" hidden="1" x14ac:dyDescent="0.2">
      <c r="A117" s="325" t="s">
        <v>573</v>
      </c>
      <c r="B117" s="324" t="s">
        <v>714</v>
      </c>
      <c r="C117" s="323">
        <v>1530233.05</v>
      </c>
      <c r="D117" s="323">
        <v>0</v>
      </c>
    </row>
    <row r="118" spans="1:4" x14ac:dyDescent="0.2">
      <c r="A118" s="22" t="s">
        <v>293</v>
      </c>
      <c r="B118" s="23"/>
      <c r="C118" s="24">
        <v>192743205.58000001</v>
      </c>
      <c r="D118" s="24">
        <v>167500</v>
      </c>
    </row>
  </sheetData>
  <autoFilter ref="A9:D118">
    <filterColumn colId="1">
      <filters blank="1">
        <filter val="0300000000"/>
        <filter val="0310000000"/>
        <filter val="0320000000"/>
        <filter val="0330000000"/>
        <filter val="0340000000"/>
        <filter val="0350000000"/>
        <filter val="КЦСР"/>
      </filters>
    </filterColumn>
  </autoFilter>
  <mergeCells count="4">
    <mergeCell ref="A1:F1"/>
    <mergeCell ref="A6:H6"/>
    <mergeCell ref="A7:G7"/>
    <mergeCell ref="A8:G8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17"/>
  <dimension ref="A1:K169"/>
  <sheetViews>
    <sheetView showGridLines="0" workbookViewId="0">
      <selection activeCell="M30" sqref="M30"/>
    </sheetView>
  </sheetViews>
  <sheetFormatPr defaultColWidth="9" defaultRowHeight="12.75" customHeight="1" outlineLevelRow="7" x14ac:dyDescent="0.2"/>
  <cols>
    <col min="1" max="1" width="6.42578125" style="18" customWidth="1"/>
    <col min="2" max="2" width="12.28515625" style="18" customWidth="1"/>
    <col min="3" max="3" width="7" style="18" customWidth="1"/>
    <col min="4" max="5" width="13.42578125" style="18" customWidth="1"/>
    <col min="6" max="7" width="13.42578125" style="18" hidden="1" customWidth="1"/>
    <col min="8" max="8" width="13.42578125" style="18" customWidth="1"/>
    <col min="9" max="9" width="11.140625" style="18" customWidth="1"/>
    <col min="10" max="11" width="8" style="18" customWidth="1"/>
    <col min="12" max="16384" width="9" style="18"/>
  </cols>
  <sheetData>
    <row r="1" spans="1:11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  <c r="J1" s="327"/>
      <c r="K1" s="327"/>
    </row>
    <row r="2" spans="1:11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4.25" x14ac:dyDescent="0.2">
      <c r="A3" s="17"/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4.25" x14ac:dyDescent="0.2">
      <c r="A4" s="17" t="s">
        <v>110</v>
      </c>
      <c r="B4" s="329"/>
      <c r="C4" s="329"/>
      <c r="D4" s="19"/>
      <c r="E4" s="19"/>
      <c r="F4" s="329"/>
      <c r="G4" s="19"/>
      <c r="H4" s="329"/>
      <c r="I4" s="19"/>
      <c r="J4" s="329"/>
      <c r="K4" s="329"/>
    </row>
    <row r="5" spans="1:11" x14ac:dyDescent="0.2">
      <c r="A5" s="327" t="s">
        <v>109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x14ac:dyDescent="0.2">
      <c r="A6" s="709"/>
      <c r="B6" s="710"/>
      <c r="C6" s="710"/>
      <c r="D6" s="710"/>
      <c r="E6" s="710"/>
      <c r="F6" s="710"/>
      <c r="G6" s="710"/>
      <c r="H6" s="710"/>
      <c r="I6" s="710"/>
      <c r="J6" s="436"/>
      <c r="K6" s="436"/>
    </row>
    <row r="7" spans="1:11" x14ac:dyDescent="0.2">
      <c r="A7" s="709" t="s">
        <v>385</v>
      </c>
      <c r="B7" s="710"/>
      <c r="C7" s="710"/>
      <c r="D7" s="710"/>
      <c r="E7" s="710"/>
      <c r="F7" s="710"/>
      <c r="G7" s="710"/>
      <c r="H7" s="435"/>
    </row>
    <row r="8" spans="1:11" ht="52.35" customHeight="1" x14ac:dyDescent="0.2">
      <c r="A8" s="711" t="s">
        <v>724</v>
      </c>
      <c r="B8" s="710"/>
      <c r="C8" s="710"/>
      <c r="D8" s="710"/>
      <c r="E8" s="710"/>
      <c r="F8" s="710"/>
      <c r="G8" s="710"/>
      <c r="H8" s="435"/>
    </row>
    <row r="9" spans="1:11" ht="13.5" thickBot="1" x14ac:dyDescent="0.25">
      <c r="A9" s="709"/>
      <c r="B9" s="710"/>
      <c r="C9" s="710"/>
      <c r="D9" s="710"/>
      <c r="E9" s="710"/>
      <c r="F9" s="710"/>
      <c r="G9" s="710"/>
      <c r="H9" s="435"/>
    </row>
    <row r="10" spans="1:11" ht="13.5" thickBot="1" x14ac:dyDescent="0.25">
      <c r="A10" s="328" t="s">
        <v>386</v>
      </c>
      <c r="B10" s="328"/>
      <c r="C10" s="328"/>
      <c r="D10" s="328"/>
      <c r="E10" s="897" t="s">
        <v>481</v>
      </c>
      <c r="F10" s="898"/>
      <c r="G10" s="899"/>
      <c r="H10" s="328"/>
      <c r="I10" s="328"/>
      <c r="J10" s="327"/>
      <c r="K10" s="327"/>
    </row>
    <row r="11" spans="1:11" ht="21" x14ac:dyDescent="0.2">
      <c r="A11" s="326" t="s">
        <v>295</v>
      </c>
      <c r="B11" s="326" t="s">
        <v>387</v>
      </c>
      <c r="C11" s="326" t="s">
        <v>654</v>
      </c>
      <c r="D11" s="326" t="s">
        <v>58</v>
      </c>
      <c r="E11" s="448" t="s">
        <v>108</v>
      </c>
      <c r="F11" s="448" t="s">
        <v>482</v>
      </c>
      <c r="G11" s="448" t="s">
        <v>483</v>
      </c>
      <c r="H11" s="472" t="s">
        <v>388</v>
      </c>
      <c r="I11" s="474" t="s">
        <v>113</v>
      </c>
    </row>
    <row r="12" spans="1:11" outlineLevel="7" x14ac:dyDescent="0.2">
      <c r="A12" s="20" t="s">
        <v>389</v>
      </c>
      <c r="B12" s="20" t="s">
        <v>585</v>
      </c>
      <c r="C12" s="20" t="s">
        <v>658</v>
      </c>
      <c r="D12" s="450">
        <v>54500</v>
      </c>
      <c r="E12" s="451">
        <f t="shared" ref="E12:E43" si="0">F12+G12</f>
        <v>27200</v>
      </c>
      <c r="F12" s="452">
        <v>13600</v>
      </c>
      <c r="G12" s="449">
        <v>13600</v>
      </c>
      <c r="H12" s="450">
        <v>21174.47</v>
      </c>
      <c r="I12" s="473">
        <f>D12-H12</f>
        <v>33325.53</v>
      </c>
    </row>
    <row r="13" spans="1:11" outlineLevel="7" x14ac:dyDescent="0.2">
      <c r="A13" s="20" t="s">
        <v>390</v>
      </c>
      <c r="B13" s="20" t="s">
        <v>585</v>
      </c>
      <c r="C13" s="20" t="s">
        <v>659</v>
      </c>
      <c r="D13" s="450">
        <v>6705500</v>
      </c>
      <c r="E13" s="451">
        <f t="shared" si="0"/>
        <v>2994000</v>
      </c>
      <c r="F13" s="452">
        <v>1497000</v>
      </c>
      <c r="G13" s="449">
        <v>1497000</v>
      </c>
      <c r="H13" s="450">
        <v>2646808.5299999998</v>
      </c>
      <c r="I13" s="473">
        <f t="shared" ref="I13:I76" si="1">D13-H13</f>
        <v>4058691.47</v>
      </c>
    </row>
    <row r="14" spans="1:11" outlineLevel="3" x14ac:dyDescent="0.2">
      <c r="A14" s="325" t="s">
        <v>391</v>
      </c>
      <c r="B14" s="324" t="s">
        <v>585</v>
      </c>
      <c r="C14" s="324"/>
      <c r="D14" s="453">
        <v>6760000</v>
      </c>
      <c r="E14" s="454">
        <f t="shared" si="0"/>
        <v>3021200</v>
      </c>
      <c r="F14" s="455">
        <v>1510600</v>
      </c>
      <c r="G14" s="456">
        <v>1510600</v>
      </c>
      <c r="H14" s="453">
        <v>2667983</v>
      </c>
      <c r="I14" s="475">
        <f t="shared" si="1"/>
        <v>4092017</v>
      </c>
    </row>
    <row r="15" spans="1:11" outlineLevel="7" x14ac:dyDescent="0.2">
      <c r="A15" s="20" t="s">
        <v>392</v>
      </c>
      <c r="B15" s="20" t="s">
        <v>586</v>
      </c>
      <c r="C15" s="20" t="s">
        <v>658</v>
      </c>
      <c r="D15" s="450">
        <v>43050</v>
      </c>
      <c r="E15" s="451">
        <f t="shared" si="0"/>
        <v>21800</v>
      </c>
      <c r="F15" s="452">
        <v>21200</v>
      </c>
      <c r="G15" s="449">
        <v>600</v>
      </c>
      <c r="H15" s="450">
        <v>13002.92</v>
      </c>
      <c r="I15" s="473">
        <f t="shared" si="1"/>
        <v>30047.08</v>
      </c>
    </row>
    <row r="16" spans="1:11" outlineLevel="7" x14ac:dyDescent="0.2">
      <c r="A16" s="20" t="s">
        <v>393</v>
      </c>
      <c r="B16" s="20" t="s">
        <v>586</v>
      </c>
      <c r="C16" s="20" t="s">
        <v>659</v>
      </c>
      <c r="D16" s="450">
        <v>4241950</v>
      </c>
      <c r="E16" s="451">
        <f t="shared" si="0"/>
        <v>2120500</v>
      </c>
      <c r="F16" s="452">
        <v>2120500</v>
      </c>
      <c r="G16" s="449">
        <v>0</v>
      </c>
      <c r="H16" s="450">
        <v>1373216.77</v>
      </c>
      <c r="I16" s="473">
        <f t="shared" si="1"/>
        <v>2868733.23</v>
      </c>
    </row>
    <row r="17" spans="1:9" outlineLevel="3" x14ac:dyDescent="0.2">
      <c r="A17" s="325" t="s">
        <v>394</v>
      </c>
      <c r="B17" s="324" t="s">
        <v>586</v>
      </c>
      <c r="C17" s="324"/>
      <c r="D17" s="453">
        <v>4285000</v>
      </c>
      <c r="E17" s="454">
        <f t="shared" si="0"/>
        <v>2142300</v>
      </c>
      <c r="F17" s="455">
        <v>2141700</v>
      </c>
      <c r="G17" s="456">
        <v>600</v>
      </c>
      <c r="H17" s="453">
        <v>1386219.69</v>
      </c>
      <c r="I17" s="475">
        <f t="shared" si="1"/>
        <v>2898780.31</v>
      </c>
    </row>
    <row r="18" spans="1:9" outlineLevel="7" x14ac:dyDescent="0.2">
      <c r="A18" s="20" t="s">
        <v>395</v>
      </c>
      <c r="B18" s="20" t="s">
        <v>587</v>
      </c>
      <c r="C18" s="20" t="s">
        <v>658</v>
      </c>
      <c r="D18" s="450">
        <v>89490</v>
      </c>
      <c r="E18" s="451">
        <f t="shared" si="0"/>
        <v>87980</v>
      </c>
      <c r="F18" s="452">
        <v>87980</v>
      </c>
      <c r="G18" s="449">
        <v>0</v>
      </c>
      <c r="H18" s="450">
        <v>70247.570000000007</v>
      </c>
      <c r="I18" s="473">
        <f t="shared" si="1"/>
        <v>19242.429999999993</v>
      </c>
    </row>
    <row r="19" spans="1:9" outlineLevel="7" x14ac:dyDescent="0.2">
      <c r="A19" s="20" t="s">
        <v>396</v>
      </c>
      <c r="B19" s="20" t="s">
        <v>587</v>
      </c>
      <c r="C19" s="20" t="s">
        <v>659</v>
      </c>
      <c r="D19" s="450">
        <v>8722510</v>
      </c>
      <c r="E19" s="451">
        <f t="shared" si="0"/>
        <v>8722510</v>
      </c>
      <c r="F19" s="452">
        <v>8688720</v>
      </c>
      <c r="G19" s="449">
        <v>33790</v>
      </c>
      <c r="H19" s="450">
        <v>8697772.2400000002</v>
      </c>
      <c r="I19" s="473">
        <f t="shared" si="1"/>
        <v>24737.759999999776</v>
      </c>
    </row>
    <row r="20" spans="1:9" outlineLevel="3" x14ac:dyDescent="0.2">
      <c r="A20" s="325" t="s">
        <v>397</v>
      </c>
      <c r="B20" s="324" t="s">
        <v>587</v>
      </c>
      <c r="C20" s="324"/>
      <c r="D20" s="453">
        <v>8812000</v>
      </c>
      <c r="E20" s="454">
        <f t="shared" si="0"/>
        <v>8810490</v>
      </c>
      <c r="F20" s="455">
        <v>8776700</v>
      </c>
      <c r="G20" s="456">
        <v>33790</v>
      </c>
      <c r="H20" s="453">
        <v>8768019.8100000005</v>
      </c>
      <c r="I20" s="475">
        <f t="shared" si="1"/>
        <v>43980.189999999478</v>
      </c>
    </row>
    <row r="21" spans="1:9" outlineLevel="7" x14ac:dyDescent="0.2">
      <c r="A21" s="20" t="s">
        <v>398</v>
      </c>
      <c r="B21" s="20" t="s">
        <v>588</v>
      </c>
      <c r="C21" s="20" t="s">
        <v>658</v>
      </c>
      <c r="D21" s="450">
        <v>210</v>
      </c>
      <c r="E21" s="451">
        <f t="shared" si="0"/>
        <v>106</v>
      </c>
      <c r="F21" s="452">
        <v>53</v>
      </c>
      <c r="G21" s="449">
        <v>53</v>
      </c>
      <c r="H21" s="450">
        <v>64.98</v>
      </c>
      <c r="I21" s="473">
        <f t="shared" si="1"/>
        <v>145.01999999999998</v>
      </c>
    </row>
    <row r="22" spans="1:9" outlineLevel="7" x14ac:dyDescent="0.2">
      <c r="A22" s="20" t="s">
        <v>399</v>
      </c>
      <c r="B22" s="20" t="s">
        <v>588</v>
      </c>
      <c r="C22" s="20" t="s">
        <v>659</v>
      </c>
      <c r="D22" s="450">
        <v>17790</v>
      </c>
      <c r="E22" s="451">
        <f t="shared" si="0"/>
        <v>9000</v>
      </c>
      <c r="F22" s="452">
        <v>4500</v>
      </c>
      <c r="G22" s="449">
        <v>4500</v>
      </c>
      <c r="H22" s="450">
        <v>8112.47</v>
      </c>
      <c r="I22" s="473">
        <f t="shared" si="1"/>
        <v>9677.5299999999988</v>
      </c>
    </row>
    <row r="23" spans="1:9" outlineLevel="3" x14ac:dyDescent="0.2">
      <c r="A23" s="325" t="s">
        <v>400</v>
      </c>
      <c r="B23" s="324" t="s">
        <v>588</v>
      </c>
      <c r="C23" s="324"/>
      <c r="D23" s="453">
        <v>18000</v>
      </c>
      <c r="E23" s="454">
        <f t="shared" si="0"/>
        <v>9106</v>
      </c>
      <c r="F23" s="455">
        <v>4553</v>
      </c>
      <c r="G23" s="456">
        <v>4553</v>
      </c>
      <c r="H23" s="453">
        <v>8177.45</v>
      </c>
      <c r="I23" s="475">
        <f t="shared" si="1"/>
        <v>9822.5499999999993</v>
      </c>
    </row>
    <row r="24" spans="1:9" outlineLevel="7" x14ac:dyDescent="0.2">
      <c r="A24" s="20" t="s">
        <v>401</v>
      </c>
      <c r="B24" s="20" t="s">
        <v>589</v>
      </c>
      <c r="C24" s="20" t="s">
        <v>658</v>
      </c>
      <c r="D24" s="450">
        <v>34504</v>
      </c>
      <c r="E24" s="451">
        <f t="shared" si="0"/>
        <v>14500</v>
      </c>
      <c r="F24" s="452">
        <v>8500</v>
      </c>
      <c r="G24" s="449">
        <v>6000</v>
      </c>
      <c r="H24" s="450">
        <v>12426.71</v>
      </c>
      <c r="I24" s="473">
        <f t="shared" si="1"/>
        <v>22077.29</v>
      </c>
    </row>
    <row r="25" spans="1:9" outlineLevel="7" x14ac:dyDescent="0.2">
      <c r="A25" s="20" t="s">
        <v>402</v>
      </c>
      <c r="B25" s="20" t="s">
        <v>589</v>
      </c>
      <c r="C25" s="20" t="s">
        <v>659</v>
      </c>
      <c r="D25" s="450">
        <v>3028496</v>
      </c>
      <c r="E25" s="451">
        <f t="shared" si="0"/>
        <v>1714000</v>
      </c>
      <c r="F25" s="452">
        <v>857000</v>
      </c>
      <c r="G25" s="449">
        <v>857000</v>
      </c>
      <c r="H25" s="450">
        <v>1518213.29</v>
      </c>
      <c r="I25" s="473">
        <f t="shared" si="1"/>
        <v>1510282.71</v>
      </c>
    </row>
    <row r="26" spans="1:9" outlineLevel="3" x14ac:dyDescent="0.2">
      <c r="A26" s="325" t="s">
        <v>403</v>
      </c>
      <c r="B26" s="324" t="s">
        <v>589</v>
      </c>
      <c r="C26" s="324"/>
      <c r="D26" s="453">
        <v>3063000</v>
      </c>
      <c r="E26" s="454">
        <f t="shared" si="0"/>
        <v>1728500</v>
      </c>
      <c r="F26" s="455">
        <v>865500</v>
      </c>
      <c r="G26" s="456">
        <v>863000</v>
      </c>
      <c r="H26" s="453">
        <v>1530640</v>
      </c>
      <c r="I26" s="475">
        <f t="shared" si="1"/>
        <v>1532360</v>
      </c>
    </row>
    <row r="27" spans="1:9" outlineLevel="7" x14ac:dyDescent="0.2">
      <c r="A27" s="20" t="s">
        <v>404</v>
      </c>
      <c r="B27" s="20" t="s">
        <v>590</v>
      </c>
      <c r="C27" s="20" t="s">
        <v>658</v>
      </c>
      <c r="D27" s="450">
        <v>2832</v>
      </c>
      <c r="E27" s="451">
        <f t="shared" si="0"/>
        <v>1000</v>
      </c>
      <c r="F27" s="452">
        <v>1000</v>
      </c>
      <c r="G27" s="449">
        <v>0</v>
      </c>
      <c r="H27" s="450">
        <v>725.75</v>
      </c>
      <c r="I27" s="473">
        <f t="shared" si="1"/>
        <v>2106.25</v>
      </c>
    </row>
    <row r="28" spans="1:9" outlineLevel="7" x14ac:dyDescent="0.2">
      <c r="A28" s="20" t="s">
        <v>405</v>
      </c>
      <c r="B28" s="20" t="s">
        <v>590</v>
      </c>
      <c r="C28" s="20" t="s">
        <v>659</v>
      </c>
      <c r="D28" s="450">
        <v>351168</v>
      </c>
      <c r="E28" s="451">
        <f t="shared" si="0"/>
        <v>176000</v>
      </c>
      <c r="F28" s="452">
        <v>88000</v>
      </c>
      <c r="G28" s="449">
        <v>88000</v>
      </c>
      <c r="H28" s="450">
        <v>90718.61</v>
      </c>
      <c r="I28" s="473">
        <f t="shared" si="1"/>
        <v>260449.39</v>
      </c>
    </row>
    <row r="29" spans="1:9" outlineLevel="3" x14ac:dyDescent="0.2">
      <c r="A29" s="325" t="s">
        <v>406</v>
      </c>
      <c r="B29" s="324" t="s">
        <v>590</v>
      </c>
      <c r="C29" s="324"/>
      <c r="D29" s="453">
        <v>354000</v>
      </c>
      <c r="E29" s="454">
        <f t="shared" si="0"/>
        <v>177000</v>
      </c>
      <c r="F29" s="455">
        <v>89000</v>
      </c>
      <c r="G29" s="456">
        <v>88000</v>
      </c>
      <c r="H29" s="453">
        <v>91444.36</v>
      </c>
      <c r="I29" s="475">
        <f t="shared" si="1"/>
        <v>262555.64</v>
      </c>
    </row>
    <row r="30" spans="1:9" outlineLevel="7" x14ac:dyDescent="0.2">
      <c r="A30" s="20" t="s">
        <v>407</v>
      </c>
      <c r="B30" s="20" t="s">
        <v>591</v>
      </c>
      <c r="C30" s="20" t="s">
        <v>658</v>
      </c>
      <c r="D30" s="450">
        <v>2384</v>
      </c>
      <c r="E30" s="451">
        <f t="shared" si="0"/>
        <v>2000</v>
      </c>
      <c r="F30" s="452">
        <v>1000</v>
      </c>
      <c r="G30" s="449">
        <v>1000</v>
      </c>
      <c r="H30" s="450">
        <v>1066.72</v>
      </c>
      <c r="I30" s="473">
        <f t="shared" si="1"/>
        <v>1317.28</v>
      </c>
    </row>
    <row r="31" spans="1:9" outlineLevel="7" x14ac:dyDescent="0.2">
      <c r="A31" s="20" t="s">
        <v>408</v>
      </c>
      <c r="B31" s="20" t="s">
        <v>591</v>
      </c>
      <c r="C31" s="20" t="s">
        <v>659</v>
      </c>
      <c r="D31" s="450">
        <v>295616</v>
      </c>
      <c r="E31" s="451">
        <f t="shared" si="0"/>
        <v>222000</v>
      </c>
      <c r="F31" s="452">
        <v>74000</v>
      </c>
      <c r="G31" s="449">
        <v>148000</v>
      </c>
      <c r="H31" s="450">
        <v>133290</v>
      </c>
      <c r="I31" s="473">
        <f t="shared" si="1"/>
        <v>162326</v>
      </c>
    </row>
    <row r="32" spans="1:9" outlineLevel="3" x14ac:dyDescent="0.2">
      <c r="A32" s="325" t="s">
        <v>409</v>
      </c>
      <c r="B32" s="324" t="s">
        <v>591</v>
      </c>
      <c r="C32" s="324"/>
      <c r="D32" s="453">
        <v>298000</v>
      </c>
      <c r="E32" s="454">
        <f t="shared" si="0"/>
        <v>224000</v>
      </c>
      <c r="F32" s="455">
        <v>75000</v>
      </c>
      <c r="G32" s="456">
        <v>149000</v>
      </c>
      <c r="H32" s="453">
        <v>134356.72</v>
      </c>
      <c r="I32" s="475">
        <f t="shared" si="1"/>
        <v>163643.28</v>
      </c>
    </row>
    <row r="33" spans="1:9" outlineLevel="7" x14ac:dyDescent="0.2">
      <c r="A33" s="20" t="s">
        <v>410</v>
      </c>
      <c r="B33" s="20" t="s">
        <v>592</v>
      </c>
      <c r="C33" s="20" t="s">
        <v>658</v>
      </c>
      <c r="D33" s="450">
        <v>660</v>
      </c>
      <c r="E33" s="451">
        <f t="shared" si="0"/>
        <v>330</v>
      </c>
      <c r="F33" s="452">
        <v>165</v>
      </c>
      <c r="G33" s="449">
        <v>165</v>
      </c>
      <c r="H33" s="450">
        <v>273.3</v>
      </c>
      <c r="I33" s="473">
        <f t="shared" si="1"/>
        <v>386.7</v>
      </c>
    </row>
    <row r="34" spans="1:9" outlineLevel="7" x14ac:dyDescent="0.2">
      <c r="A34" s="20" t="s">
        <v>411</v>
      </c>
      <c r="B34" s="20" t="s">
        <v>592</v>
      </c>
      <c r="C34" s="20" t="s">
        <v>659</v>
      </c>
      <c r="D34" s="450">
        <v>36340</v>
      </c>
      <c r="E34" s="451">
        <f t="shared" si="0"/>
        <v>19085</v>
      </c>
      <c r="F34" s="452">
        <v>9085</v>
      </c>
      <c r="G34" s="449">
        <v>10000</v>
      </c>
      <c r="H34" s="450">
        <v>18120</v>
      </c>
      <c r="I34" s="473">
        <f t="shared" si="1"/>
        <v>18220</v>
      </c>
    </row>
    <row r="35" spans="1:9" outlineLevel="3" x14ac:dyDescent="0.2">
      <c r="A35" s="325" t="s">
        <v>412</v>
      </c>
      <c r="B35" s="324" t="s">
        <v>592</v>
      </c>
      <c r="C35" s="324"/>
      <c r="D35" s="453">
        <v>37000</v>
      </c>
      <c r="E35" s="454">
        <f t="shared" si="0"/>
        <v>19415</v>
      </c>
      <c r="F35" s="455">
        <v>9250</v>
      </c>
      <c r="G35" s="456">
        <v>10165</v>
      </c>
      <c r="H35" s="453">
        <v>18393.3</v>
      </c>
      <c r="I35" s="475">
        <f t="shared" si="1"/>
        <v>18606.7</v>
      </c>
    </row>
    <row r="36" spans="1:9" outlineLevel="7" x14ac:dyDescent="0.2">
      <c r="A36" s="20" t="s">
        <v>413</v>
      </c>
      <c r="B36" s="20" t="s">
        <v>593</v>
      </c>
      <c r="C36" s="20" t="s">
        <v>658</v>
      </c>
      <c r="D36" s="450">
        <v>453824</v>
      </c>
      <c r="E36" s="451">
        <f t="shared" si="0"/>
        <v>246250</v>
      </c>
      <c r="F36" s="452">
        <v>123250</v>
      </c>
      <c r="G36" s="449">
        <v>123000</v>
      </c>
      <c r="H36" s="450">
        <v>159010.79</v>
      </c>
      <c r="I36" s="473">
        <f t="shared" si="1"/>
        <v>294813.20999999996</v>
      </c>
    </row>
    <row r="37" spans="1:9" outlineLevel="7" x14ac:dyDescent="0.2">
      <c r="A37" s="20" t="s">
        <v>414</v>
      </c>
      <c r="B37" s="20" t="s">
        <v>593</v>
      </c>
      <c r="C37" s="20" t="s">
        <v>659</v>
      </c>
      <c r="D37" s="450">
        <v>41274176</v>
      </c>
      <c r="E37" s="451">
        <f t="shared" si="0"/>
        <v>21000000</v>
      </c>
      <c r="F37" s="452">
        <v>10500000</v>
      </c>
      <c r="G37" s="449">
        <v>10500000</v>
      </c>
      <c r="H37" s="450">
        <v>17289519.210000001</v>
      </c>
      <c r="I37" s="473">
        <f t="shared" si="1"/>
        <v>23984656.789999999</v>
      </c>
    </row>
    <row r="38" spans="1:9" outlineLevel="3" x14ac:dyDescent="0.2">
      <c r="A38" s="325" t="s">
        <v>415</v>
      </c>
      <c r="B38" s="324" t="s">
        <v>593</v>
      </c>
      <c r="C38" s="324"/>
      <c r="D38" s="453">
        <v>41728000</v>
      </c>
      <c r="E38" s="454">
        <f t="shared" si="0"/>
        <v>21246250</v>
      </c>
      <c r="F38" s="455">
        <v>10623250</v>
      </c>
      <c r="G38" s="456">
        <v>10623000</v>
      </c>
      <c r="H38" s="453">
        <v>17448530</v>
      </c>
      <c r="I38" s="475">
        <f t="shared" si="1"/>
        <v>24279470</v>
      </c>
    </row>
    <row r="39" spans="1:9" outlineLevel="7" x14ac:dyDescent="0.2">
      <c r="A39" s="20" t="s">
        <v>416</v>
      </c>
      <c r="B39" s="20" t="s">
        <v>594</v>
      </c>
      <c r="C39" s="20" t="s">
        <v>658</v>
      </c>
      <c r="D39" s="450">
        <v>1420.9</v>
      </c>
      <c r="E39" s="451">
        <f t="shared" si="0"/>
        <v>600</v>
      </c>
      <c r="F39" s="452">
        <v>300</v>
      </c>
      <c r="G39" s="449">
        <v>300</v>
      </c>
      <c r="H39" s="450">
        <v>268.26</v>
      </c>
      <c r="I39" s="473">
        <f t="shared" si="1"/>
        <v>1152.6400000000001</v>
      </c>
    </row>
    <row r="40" spans="1:9" outlineLevel="7" x14ac:dyDescent="0.2">
      <c r="A40" s="20" t="s">
        <v>417</v>
      </c>
      <c r="B40" s="20" t="s">
        <v>594</v>
      </c>
      <c r="C40" s="20" t="s">
        <v>659</v>
      </c>
      <c r="D40" s="450">
        <v>41579.1</v>
      </c>
      <c r="E40" s="451">
        <f t="shared" si="0"/>
        <v>21000</v>
      </c>
      <c r="F40" s="452">
        <v>10500</v>
      </c>
      <c r="G40" s="449">
        <v>10500</v>
      </c>
      <c r="H40" s="450">
        <v>13728.74</v>
      </c>
      <c r="I40" s="473">
        <f t="shared" si="1"/>
        <v>27850.36</v>
      </c>
    </row>
    <row r="41" spans="1:9" outlineLevel="3" x14ac:dyDescent="0.2">
      <c r="A41" s="325" t="s">
        <v>418</v>
      </c>
      <c r="B41" s="324" t="s">
        <v>594</v>
      </c>
      <c r="C41" s="324"/>
      <c r="D41" s="453">
        <v>43000</v>
      </c>
      <c r="E41" s="454">
        <f t="shared" si="0"/>
        <v>21600</v>
      </c>
      <c r="F41" s="455">
        <v>10800</v>
      </c>
      <c r="G41" s="456">
        <v>10800</v>
      </c>
      <c r="H41" s="453">
        <v>13997</v>
      </c>
      <c r="I41" s="475">
        <f t="shared" si="1"/>
        <v>29003</v>
      </c>
    </row>
    <row r="42" spans="1:9" outlineLevel="7" x14ac:dyDescent="0.2">
      <c r="A42" s="20" t="s">
        <v>419</v>
      </c>
      <c r="B42" s="20" t="s">
        <v>595</v>
      </c>
      <c r="C42" s="20" t="s">
        <v>658</v>
      </c>
      <c r="D42" s="450">
        <v>11988</v>
      </c>
      <c r="E42" s="451">
        <f t="shared" si="0"/>
        <v>6000</v>
      </c>
      <c r="F42" s="452">
        <v>3000</v>
      </c>
      <c r="G42" s="449">
        <v>3000</v>
      </c>
      <c r="H42" s="450">
        <v>4388.96</v>
      </c>
      <c r="I42" s="473">
        <f t="shared" si="1"/>
        <v>7599.04</v>
      </c>
    </row>
    <row r="43" spans="1:9" outlineLevel="7" x14ac:dyDescent="0.2">
      <c r="A43" s="20" t="s">
        <v>420</v>
      </c>
      <c r="B43" s="20" t="s">
        <v>595</v>
      </c>
      <c r="C43" s="20" t="s">
        <v>659</v>
      </c>
      <c r="D43" s="450">
        <v>1174012</v>
      </c>
      <c r="E43" s="451">
        <f t="shared" si="0"/>
        <v>587000</v>
      </c>
      <c r="F43" s="452">
        <v>293500</v>
      </c>
      <c r="G43" s="449">
        <v>293500</v>
      </c>
      <c r="H43" s="450">
        <v>504896.04</v>
      </c>
      <c r="I43" s="473">
        <f t="shared" si="1"/>
        <v>669115.96</v>
      </c>
    </row>
    <row r="44" spans="1:9" outlineLevel="3" x14ac:dyDescent="0.2">
      <c r="A44" s="325" t="s">
        <v>421</v>
      </c>
      <c r="B44" s="324" t="s">
        <v>595</v>
      </c>
      <c r="C44" s="324"/>
      <c r="D44" s="453">
        <v>1186000</v>
      </c>
      <c r="E44" s="454">
        <f t="shared" ref="E44:E75" si="2">F44+G44</f>
        <v>593000</v>
      </c>
      <c r="F44" s="455">
        <v>296500</v>
      </c>
      <c r="G44" s="456">
        <v>296500</v>
      </c>
      <c r="H44" s="453">
        <v>509285</v>
      </c>
      <c r="I44" s="475">
        <f t="shared" si="1"/>
        <v>676715</v>
      </c>
    </row>
    <row r="45" spans="1:9" outlineLevel="7" x14ac:dyDescent="0.2">
      <c r="A45" s="20" t="s">
        <v>422</v>
      </c>
      <c r="B45" s="20" t="s">
        <v>597</v>
      </c>
      <c r="C45" s="20" t="s">
        <v>658</v>
      </c>
      <c r="D45" s="450">
        <v>170600</v>
      </c>
      <c r="E45" s="451">
        <f t="shared" si="2"/>
        <v>86000</v>
      </c>
      <c r="F45" s="452">
        <v>43000</v>
      </c>
      <c r="G45" s="449">
        <v>43000</v>
      </c>
      <c r="H45" s="450">
        <v>52214.559999999998</v>
      </c>
      <c r="I45" s="473">
        <f t="shared" si="1"/>
        <v>118385.44</v>
      </c>
    </row>
    <row r="46" spans="1:9" outlineLevel="7" x14ac:dyDescent="0.2">
      <c r="A46" s="20" t="s">
        <v>425</v>
      </c>
      <c r="B46" s="20" t="s">
        <v>597</v>
      </c>
      <c r="C46" s="20" t="s">
        <v>659</v>
      </c>
      <c r="D46" s="450">
        <v>11153400</v>
      </c>
      <c r="E46" s="451">
        <f t="shared" si="2"/>
        <v>5569000</v>
      </c>
      <c r="F46" s="452">
        <v>2789000</v>
      </c>
      <c r="G46" s="449">
        <v>2780000</v>
      </c>
      <c r="H46" s="450">
        <v>4742331.4400000004</v>
      </c>
      <c r="I46" s="473">
        <f t="shared" si="1"/>
        <v>6411068.5599999996</v>
      </c>
    </row>
    <row r="47" spans="1:9" outlineLevel="3" x14ac:dyDescent="0.2">
      <c r="A47" s="325" t="s">
        <v>426</v>
      </c>
      <c r="B47" s="324" t="s">
        <v>597</v>
      </c>
      <c r="C47" s="324"/>
      <c r="D47" s="453">
        <v>11324000</v>
      </c>
      <c r="E47" s="454">
        <f t="shared" si="2"/>
        <v>5655000</v>
      </c>
      <c r="F47" s="455">
        <v>2832000</v>
      </c>
      <c r="G47" s="456">
        <v>2823000</v>
      </c>
      <c r="H47" s="453">
        <v>4794546</v>
      </c>
      <c r="I47" s="475">
        <f t="shared" si="1"/>
        <v>6529454</v>
      </c>
    </row>
    <row r="48" spans="1:9" outlineLevel="7" x14ac:dyDescent="0.2">
      <c r="A48" s="20" t="s">
        <v>427</v>
      </c>
      <c r="B48" s="20" t="s">
        <v>55</v>
      </c>
      <c r="C48" s="20" t="s">
        <v>658</v>
      </c>
      <c r="D48" s="450">
        <v>5000</v>
      </c>
      <c r="E48" s="451">
        <f t="shared" si="2"/>
        <v>0</v>
      </c>
      <c r="F48" s="452">
        <v>0</v>
      </c>
      <c r="G48" s="449">
        <v>0</v>
      </c>
      <c r="H48" s="450">
        <v>0</v>
      </c>
      <c r="I48" s="473">
        <f t="shared" si="1"/>
        <v>5000</v>
      </c>
    </row>
    <row r="49" spans="1:9" outlineLevel="7" x14ac:dyDescent="0.2">
      <c r="A49" s="20" t="s">
        <v>428</v>
      </c>
      <c r="B49" s="20" t="s">
        <v>55</v>
      </c>
      <c r="C49" s="20" t="s">
        <v>659</v>
      </c>
      <c r="D49" s="450">
        <v>140000</v>
      </c>
      <c r="E49" s="451">
        <f t="shared" si="2"/>
        <v>0</v>
      </c>
      <c r="F49" s="452">
        <v>0</v>
      </c>
      <c r="G49" s="449">
        <v>0</v>
      </c>
      <c r="H49" s="450">
        <v>0</v>
      </c>
      <c r="I49" s="473">
        <f t="shared" si="1"/>
        <v>140000</v>
      </c>
    </row>
    <row r="50" spans="1:9" outlineLevel="3" x14ac:dyDescent="0.2">
      <c r="A50" s="325" t="s">
        <v>429</v>
      </c>
      <c r="B50" s="324" t="s">
        <v>55</v>
      </c>
      <c r="C50" s="324"/>
      <c r="D50" s="453">
        <v>145000</v>
      </c>
      <c r="E50" s="454">
        <f t="shared" si="2"/>
        <v>0</v>
      </c>
      <c r="F50" s="455">
        <v>0</v>
      </c>
      <c r="G50" s="456">
        <v>0</v>
      </c>
      <c r="H50" s="453">
        <v>0</v>
      </c>
      <c r="I50" s="475">
        <f t="shared" si="1"/>
        <v>145000</v>
      </c>
    </row>
    <row r="51" spans="1:9" outlineLevel="7" x14ac:dyDescent="0.2">
      <c r="A51" s="20" t="s">
        <v>430</v>
      </c>
      <c r="B51" s="20" t="s">
        <v>598</v>
      </c>
      <c r="C51" s="20" t="s">
        <v>658</v>
      </c>
      <c r="D51" s="450">
        <v>8970</v>
      </c>
      <c r="E51" s="451">
        <f t="shared" si="2"/>
        <v>6000</v>
      </c>
      <c r="F51" s="452">
        <v>3000</v>
      </c>
      <c r="G51" s="449">
        <v>3000</v>
      </c>
      <c r="H51" s="450">
        <v>3724.09</v>
      </c>
      <c r="I51" s="473">
        <f t="shared" si="1"/>
        <v>5245.91</v>
      </c>
    </row>
    <row r="52" spans="1:9" outlineLevel="7" x14ac:dyDescent="0.2">
      <c r="A52" s="20" t="s">
        <v>431</v>
      </c>
      <c r="B52" s="20" t="s">
        <v>598</v>
      </c>
      <c r="C52" s="20" t="s">
        <v>659</v>
      </c>
      <c r="D52" s="450">
        <v>589030</v>
      </c>
      <c r="E52" s="451">
        <f t="shared" si="2"/>
        <v>286000</v>
      </c>
      <c r="F52" s="452">
        <v>143000</v>
      </c>
      <c r="G52" s="449">
        <v>143000</v>
      </c>
      <c r="H52" s="450">
        <v>244547.3</v>
      </c>
      <c r="I52" s="473">
        <f t="shared" si="1"/>
        <v>344482.7</v>
      </c>
    </row>
    <row r="53" spans="1:9" outlineLevel="3" x14ac:dyDescent="0.2">
      <c r="A53" s="325" t="s">
        <v>432</v>
      </c>
      <c r="B53" s="324" t="s">
        <v>598</v>
      </c>
      <c r="C53" s="324"/>
      <c r="D53" s="453">
        <v>598000</v>
      </c>
      <c r="E53" s="454">
        <f t="shared" si="2"/>
        <v>292000</v>
      </c>
      <c r="F53" s="455">
        <v>146000</v>
      </c>
      <c r="G53" s="456">
        <v>146000</v>
      </c>
      <c r="H53" s="453">
        <v>248271.39</v>
      </c>
      <c r="I53" s="475">
        <f t="shared" si="1"/>
        <v>349728.61</v>
      </c>
    </row>
    <row r="54" spans="1:9" outlineLevel="7" x14ac:dyDescent="0.2">
      <c r="A54" s="20" t="s">
        <v>433</v>
      </c>
      <c r="B54" s="20" t="s">
        <v>599</v>
      </c>
      <c r="C54" s="20" t="s">
        <v>659</v>
      </c>
      <c r="D54" s="450">
        <v>51000</v>
      </c>
      <c r="E54" s="451">
        <f t="shared" si="2"/>
        <v>13000</v>
      </c>
      <c r="F54" s="452">
        <v>13000</v>
      </c>
      <c r="G54" s="449">
        <v>0</v>
      </c>
      <c r="H54" s="450">
        <v>537.5</v>
      </c>
      <c r="I54" s="473">
        <f t="shared" si="1"/>
        <v>50462.5</v>
      </c>
    </row>
    <row r="55" spans="1:9" outlineLevel="3" x14ac:dyDescent="0.2">
      <c r="A55" s="325" t="s">
        <v>480</v>
      </c>
      <c r="B55" s="324" t="s">
        <v>599</v>
      </c>
      <c r="C55" s="324"/>
      <c r="D55" s="453">
        <v>51000</v>
      </c>
      <c r="E55" s="454">
        <f t="shared" si="2"/>
        <v>13000</v>
      </c>
      <c r="F55" s="455">
        <v>13000</v>
      </c>
      <c r="G55" s="456">
        <v>0</v>
      </c>
      <c r="H55" s="453">
        <v>537.5</v>
      </c>
      <c r="I55" s="475">
        <f t="shared" si="1"/>
        <v>50462.5</v>
      </c>
    </row>
    <row r="56" spans="1:9" outlineLevel="2" x14ac:dyDescent="0.2">
      <c r="A56" s="466" t="s">
        <v>509</v>
      </c>
      <c r="B56" s="467" t="s">
        <v>657</v>
      </c>
      <c r="C56" s="467"/>
      <c r="D56" s="468">
        <v>78702000</v>
      </c>
      <c r="E56" s="469">
        <f t="shared" si="2"/>
        <v>43952861</v>
      </c>
      <c r="F56" s="470">
        <v>27393853</v>
      </c>
      <c r="G56" s="471">
        <v>16559008</v>
      </c>
      <c r="H56" s="468">
        <v>37620401.219999999</v>
      </c>
      <c r="I56" s="473">
        <f t="shared" si="1"/>
        <v>41081598.780000001</v>
      </c>
    </row>
    <row r="57" spans="1:9" outlineLevel="7" x14ac:dyDescent="0.2">
      <c r="A57" s="20" t="s">
        <v>510</v>
      </c>
      <c r="B57" s="20" t="s">
        <v>600</v>
      </c>
      <c r="C57" s="20" t="s">
        <v>658</v>
      </c>
      <c r="D57" s="450">
        <v>4125000</v>
      </c>
      <c r="E57" s="451">
        <f t="shared" si="2"/>
        <v>1461276.15</v>
      </c>
      <c r="F57" s="452">
        <v>997276.15</v>
      </c>
      <c r="G57" s="449">
        <v>464000</v>
      </c>
      <c r="H57" s="450">
        <v>835269.4</v>
      </c>
      <c r="I57" s="473">
        <f t="shared" si="1"/>
        <v>3289730.6</v>
      </c>
    </row>
    <row r="58" spans="1:9" outlineLevel="7" x14ac:dyDescent="0.2">
      <c r="A58" s="20" t="s">
        <v>515</v>
      </c>
      <c r="B58" s="20" t="s">
        <v>600</v>
      </c>
      <c r="C58" s="20" t="s">
        <v>659</v>
      </c>
      <c r="D58" s="450">
        <v>151469000</v>
      </c>
      <c r="E58" s="451">
        <f t="shared" si="2"/>
        <v>72096653.640000001</v>
      </c>
      <c r="F58" s="452">
        <v>38896653.640000001</v>
      </c>
      <c r="G58" s="449">
        <v>33200000</v>
      </c>
      <c r="H58" s="450">
        <v>61374330.600000001</v>
      </c>
      <c r="I58" s="473">
        <f t="shared" si="1"/>
        <v>90094669.400000006</v>
      </c>
    </row>
    <row r="59" spans="1:9" outlineLevel="3" x14ac:dyDescent="0.2">
      <c r="A59" s="325" t="s">
        <v>516</v>
      </c>
      <c r="B59" s="324" t="s">
        <v>600</v>
      </c>
      <c r="C59" s="324"/>
      <c r="D59" s="453">
        <v>155594000</v>
      </c>
      <c r="E59" s="454">
        <f t="shared" si="2"/>
        <v>73557929.789999992</v>
      </c>
      <c r="F59" s="455">
        <v>39893929.789999999</v>
      </c>
      <c r="G59" s="456">
        <v>33664000</v>
      </c>
      <c r="H59" s="453">
        <v>62209600</v>
      </c>
      <c r="I59" s="475">
        <f t="shared" si="1"/>
        <v>93384400</v>
      </c>
    </row>
    <row r="60" spans="1:9" outlineLevel="7" x14ac:dyDescent="0.2">
      <c r="A60" s="20" t="s">
        <v>517</v>
      </c>
      <c r="B60" s="20" t="s">
        <v>601</v>
      </c>
      <c r="C60" s="20" t="s">
        <v>658</v>
      </c>
      <c r="D60" s="450">
        <v>55000</v>
      </c>
      <c r="E60" s="451">
        <f t="shared" si="2"/>
        <v>29516.6</v>
      </c>
      <c r="F60" s="452">
        <v>14516.6</v>
      </c>
      <c r="G60" s="449">
        <v>15000</v>
      </c>
      <c r="H60" s="450">
        <v>16584.7</v>
      </c>
      <c r="I60" s="473">
        <f t="shared" si="1"/>
        <v>38415.300000000003</v>
      </c>
    </row>
    <row r="61" spans="1:9" outlineLevel="7" x14ac:dyDescent="0.2">
      <c r="A61" s="20" t="s">
        <v>518</v>
      </c>
      <c r="B61" s="20" t="s">
        <v>601</v>
      </c>
      <c r="C61" s="20" t="s">
        <v>659</v>
      </c>
      <c r="D61" s="450">
        <v>3905000</v>
      </c>
      <c r="E61" s="451">
        <f t="shared" si="2"/>
        <v>2769483.4</v>
      </c>
      <c r="F61" s="452">
        <v>1389483.4</v>
      </c>
      <c r="G61" s="449">
        <v>1380000</v>
      </c>
      <c r="H61" s="450">
        <v>1872615.3</v>
      </c>
      <c r="I61" s="473">
        <f t="shared" si="1"/>
        <v>2032384.7</v>
      </c>
    </row>
    <row r="62" spans="1:9" outlineLevel="3" x14ac:dyDescent="0.2">
      <c r="A62" s="325" t="s">
        <v>519</v>
      </c>
      <c r="B62" s="324" t="s">
        <v>601</v>
      </c>
      <c r="C62" s="324"/>
      <c r="D62" s="453">
        <v>3960000</v>
      </c>
      <c r="E62" s="454">
        <f t="shared" si="2"/>
        <v>2799000</v>
      </c>
      <c r="F62" s="455">
        <v>1404000</v>
      </c>
      <c r="G62" s="456">
        <v>1395000</v>
      </c>
      <c r="H62" s="453">
        <v>1889200</v>
      </c>
      <c r="I62" s="475">
        <f t="shared" si="1"/>
        <v>2070800</v>
      </c>
    </row>
    <row r="63" spans="1:9" outlineLevel="7" x14ac:dyDescent="0.2">
      <c r="A63" s="20" t="s">
        <v>520</v>
      </c>
      <c r="B63" s="20" t="s">
        <v>602</v>
      </c>
      <c r="C63" s="20" t="s">
        <v>658</v>
      </c>
      <c r="D63" s="450">
        <v>330000</v>
      </c>
      <c r="E63" s="451">
        <f t="shared" si="2"/>
        <v>280000</v>
      </c>
      <c r="F63" s="452">
        <v>140000</v>
      </c>
      <c r="G63" s="449">
        <v>140000</v>
      </c>
      <c r="H63" s="450">
        <v>179435.28</v>
      </c>
      <c r="I63" s="473">
        <f t="shared" si="1"/>
        <v>150564.72</v>
      </c>
    </row>
    <row r="64" spans="1:9" outlineLevel="7" x14ac:dyDescent="0.2">
      <c r="A64" s="20" t="s">
        <v>521</v>
      </c>
      <c r="B64" s="20" t="s">
        <v>602</v>
      </c>
      <c r="C64" s="20" t="s">
        <v>659</v>
      </c>
      <c r="D64" s="450">
        <v>34025000</v>
      </c>
      <c r="E64" s="451">
        <f t="shared" si="2"/>
        <v>17012000</v>
      </c>
      <c r="F64" s="452">
        <v>8506000</v>
      </c>
      <c r="G64" s="449">
        <v>8506000</v>
      </c>
      <c r="H64" s="450">
        <v>16965664.719999999</v>
      </c>
      <c r="I64" s="473">
        <f t="shared" si="1"/>
        <v>17059335.280000001</v>
      </c>
    </row>
    <row r="65" spans="1:9" outlineLevel="3" x14ac:dyDescent="0.2">
      <c r="A65" s="325" t="s">
        <v>522</v>
      </c>
      <c r="B65" s="324" t="s">
        <v>602</v>
      </c>
      <c r="C65" s="324"/>
      <c r="D65" s="453">
        <v>34355000</v>
      </c>
      <c r="E65" s="454">
        <f t="shared" si="2"/>
        <v>17292000</v>
      </c>
      <c r="F65" s="455">
        <v>8646000</v>
      </c>
      <c r="G65" s="456">
        <v>8646000</v>
      </c>
      <c r="H65" s="453">
        <v>17145100</v>
      </c>
      <c r="I65" s="475">
        <f t="shared" si="1"/>
        <v>17209900</v>
      </c>
    </row>
    <row r="66" spans="1:9" outlineLevel="7" x14ac:dyDescent="0.2">
      <c r="A66" s="20" t="s">
        <v>523</v>
      </c>
      <c r="B66" s="20" t="s">
        <v>603</v>
      </c>
      <c r="C66" s="20" t="s">
        <v>658</v>
      </c>
      <c r="D66" s="450">
        <v>28100</v>
      </c>
      <c r="E66" s="451">
        <f t="shared" si="2"/>
        <v>17889.12</v>
      </c>
      <c r="F66" s="452">
        <v>13600</v>
      </c>
      <c r="G66" s="449">
        <v>4289.12</v>
      </c>
      <c r="H66" s="450">
        <v>15749.35</v>
      </c>
      <c r="I66" s="473">
        <f t="shared" si="1"/>
        <v>12350.65</v>
      </c>
    </row>
    <row r="67" spans="1:9" outlineLevel="7" x14ac:dyDescent="0.2">
      <c r="A67" s="20" t="s">
        <v>524</v>
      </c>
      <c r="B67" s="20" t="s">
        <v>603</v>
      </c>
      <c r="C67" s="20" t="s">
        <v>659</v>
      </c>
      <c r="D67" s="450">
        <v>2298900</v>
      </c>
      <c r="E67" s="451">
        <f t="shared" si="2"/>
        <v>1650000</v>
      </c>
      <c r="F67" s="452">
        <v>1150000</v>
      </c>
      <c r="G67" s="449">
        <v>500000</v>
      </c>
      <c r="H67" s="450">
        <v>1501350.65</v>
      </c>
      <c r="I67" s="473">
        <f t="shared" si="1"/>
        <v>797549.35000000009</v>
      </c>
    </row>
    <row r="68" spans="1:9" outlineLevel="3" x14ac:dyDescent="0.2">
      <c r="A68" s="325" t="s">
        <v>525</v>
      </c>
      <c r="B68" s="324" t="s">
        <v>603</v>
      </c>
      <c r="C68" s="324"/>
      <c r="D68" s="453">
        <v>2327000</v>
      </c>
      <c r="E68" s="454">
        <f t="shared" si="2"/>
        <v>1667889.12</v>
      </c>
      <c r="F68" s="455">
        <v>1163600</v>
      </c>
      <c r="G68" s="456">
        <v>504289.12</v>
      </c>
      <c r="H68" s="453">
        <v>1517100</v>
      </c>
      <c r="I68" s="475">
        <f t="shared" si="1"/>
        <v>809900</v>
      </c>
    </row>
    <row r="69" spans="1:9" outlineLevel="7" x14ac:dyDescent="0.2">
      <c r="A69" s="20" t="s">
        <v>526</v>
      </c>
      <c r="B69" s="20" t="s">
        <v>604</v>
      </c>
      <c r="C69" s="20" t="s">
        <v>658</v>
      </c>
      <c r="D69" s="450">
        <v>108600</v>
      </c>
      <c r="E69" s="451">
        <f t="shared" si="2"/>
        <v>99331.18</v>
      </c>
      <c r="F69" s="452">
        <v>49100</v>
      </c>
      <c r="G69" s="449">
        <v>50231.18</v>
      </c>
      <c r="H69" s="450">
        <v>74289.98</v>
      </c>
      <c r="I69" s="473">
        <f t="shared" si="1"/>
        <v>34310.020000000004</v>
      </c>
    </row>
    <row r="70" spans="1:9" outlineLevel="7" x14ac:dyDescent="0.2">
      <c r="A70" s="20" t="s">
        <v>527</v>
      </c>
      <c r="B70" s="20" t="s">
        <v>604</v>
      </c>
      <c r="C70" s="20" t="s">
        <v>659</v>
      </c>
      <c r="D70" s="450">
        <v>11653400</v>
      </c>
      <c r="E70" s="451">
        <f t="shared" si="2"/>
        <v>11200000</v>
      </c>
      <c r="F70" s="452">
        <v>6200000</v>
      </c>
      <c r="G70" s="449">
        <v>5000000</v>
      </c>
      <c r="H70" s="450">
        <v>8502210.0199999996</v>
      </c>
      <c r="I70" s="473">
        <f t="shared" si="1"/>
        <v>3151189.9800000004</v>
      </c>
    </row>
    <row r="71" spans="1:9" outlineLevel="3" x14ac:dyDescent="0.2">
      <c r="A71" s="325" t="s">
        <v>528</v>
      </c>
      <c r="B71" s="324" t="s">
        <v>604</v>
      </c>
      <c r="C71" s="324"/>
      <c r="D71" s="453">
        <v>11762000</v>
      </c>
      <c r="E71" s="454">
        <f t="shared" si="2"/>
        <v>11299331.18</v>
      </c>
      <c r="F71" s="455">
        <v>6249100</v>
      </c>
      <c r="G71" s="456">
        <v>5050231.18</v>
      </c>
      <c r="H71" s="453">
        <v>8576500</v>
      </c>
      <c r="I71" s="475">
        <f t="shared" si="1"/>
        <v>3185500</v>
      </c>
    </row>
    <row r="72" spans="1:9" outlineLevel="7" x14ac:dyDescent="0.2">
      <c r="A72" s="20" t="s">
        <v>529</v>
      </c>
      <c r="B72" s="20" t="s">
        <v>605</v>
      </c>
      <c r="C72" s="20" t="s">
        <v>658</v>
      </c>
      <c r="D72" s="450">
        <v>61500</v>
      </c>
      <c r="E72" s="451">
        <f t="shared" si="2"/>
        <v>36453.51</v>
      </c>
      <c r="F72" s="452">
        <v>27450</v>
      </c>
      <c r="G72" s="449">
        <v>9003.51</v>
      </c>
      <c r="H72" s="450">
        <v>35034.61</v>
      </c>
      <c r="I72" s="473">
        <f t="shared" si="1"/>
        <v>26465.39</v>
      </c>
    </row>
    <row r="73" spans="1:9" outlineLevel="7" x14ac:dyDescent="0.2">
      <c r="A73" s="20" t="s">
        <v>530</v>
      </c>
      <c r="B73" s="20" t="s">
        <v>605</v>
      </c>
      <c r="C73" s="20" t="s">
        <v>659</v>
      </c>
      <c r="D73" s="450">
        <v>5908500</v>
      </c>
      <c r="E73" s="451">
        <f t="shared" si="2"/>
        <v>5440000</v>
      </c>
      <c r="F73" s="452">
        <v>2940000</v>
      </c>
      <c r="G73" s="449">
        <v>2500000</v>
      </c>
      <c r="H73" s="450">
        <v>3606065.39</v>
      </c>
      <c r="I73" s="473">
        <f t="shared" si="1"/>
        <v>2302434.61</v>
      </c>
    </row>
    <row r="74" spans="1:9" outlineLevel="3" x14ac:dyDescent="0.2">
      <c r="A74" s="325" t="s">
        <v>531</v>
      </c>
      <c r="B74" s="324" t="s">
        <v>605</v>
      </c>
      <c r="C74" s="324"/>
      <c r="D74" s="453">
        <v>5970000</v>
      </c>
      <c r="E74" s="454">
        <f t="shared" si="2"/>
        <v>5476453.5099999998</v>
      </c>
      <c r="F74" s="455">
        <v>2967450</v>
      </c>
      <c r="G74" s="456">
        <v>2509003.5099999998</v>
      </c>
      <c r="H74" s="453">
        <v>3641100</v>
      </c>
      <c r="I74" s="475">
        <f t="shared" si="1"/>
        <v>2328900</v>
      </c>
    </row>
    <row r="75" spans="1:9" outlineLevel="7" x14ac:dyDescent="0.2">
      <c r="A75" s="20" t="s">
        <v>532</v>
      </c>
      <c r="B75" s="20" t="s">
        <v>51</v>
      </c>
      <c r="C75" s="20" t="s">
        <v>658</v>
      </c>
      <c r="D75" s="450">
        <v>35000</v>
      </c>
      <c r="E75" s="451">
        <f t="shared" si="2"/>
        <v>2616.19</v>
      </c>
      <c r="F75" s="452">
        <v>0</v>
      </c>
      <c r="G75" s="449">
        <v>2616.19</v>
      </c>
      <c r="H75" s="450">
        <v>1415.6</v>
      </c>
      <c r="I75" s="473">
        <f t="shared" si="1"/>
        <v>33584.400000000001</v>
      </c>
    </row>
    <row r="76" spans="1:9" outlineLevel="7" x14ac:dyDescent="0.2">
      <c r="A76" s="20" t="s">
        <v>533</v>
      </c>
      <c r="B76" s="20" t="s">
        <v>51</v>
      </c>
      <c r="C76" s="20" t="s">
        <v>659</v>
      </c>
      <c r="D76" s="450">
        <v>727000</v>
      </c>
      <c r="E76" s="451">
        <f t="shared" ref="E76:E107" si="3">F76+G76</f>
        <v>188434.84</v>
      </c>
      <c r="F76" s="452">
        <v>150000</v>
      </c>
      <c r="G76" s="449">
        <v>38434.839999999997</v>
      </c>
      <c r="H76" s="450">
        <v>140276.54</v>
      </c>
      <c r="I76" s="473">
        <f t="shared" si="1"/>
        <v>586723.46</v>
      </c>
    </row>
    <row r="77" spans="1:9" outlineLevel="3" x14ac:dyDescent="0.2">
      <c r="A77" s="325" t="s">
        <v>534</v>
      </c>
      <c r="B77" s="324" t="s">
        <v>51</v>
      </c>
      <c r="C77" s="324"/>
      <c r="D77" s="453">
        <v>762000</v>
      </c>
      <c r="E77" s="454">
        <f t="shared" si="3"/>
        <v>191051.03</v>
      </c>
      <c r="F77" s="455">
        <v>150000</v>
      </c>
      <c r="G77" s="456">
        <v>41051.03</v>
      </c>
      <c r="H77" s="453">
        <v>141692.14000000001</v>
      </c>
      <c r="I77" s="475">
        <f t="shared" ref="I77:I140" si="4">D77-H77</f>
        <v>620307.86</v>
      </c>
    </row>
    <row r="78" spans="1:9" outlineLevel="2" x14ac:dyDescent="0.2">
      <c r="A78" s="466" t="s">
        <v>535</v>
      </c>
      <c r="B78" s="467" t="s">
        <v>660</v>
      </c>
      <c r="C78" s="467"/>
      <c r="D78" s="468">
        <v>214730000</v>
      </c>
      <c r="E78" s="469">
        <f t="shared" si="3"/>
        <v>112283654.63</v>
      </c>
      <c r="F78" s="470">
        <v>60474079.789999999</v>
      </c>
      <c r="G78" s="471">
        <v>51809574.840000004</v>
      </c>
      <c r="H78" s="468">
        <v>95120292.140000001</v>
      </c>
      <c r="I78" s="473">
        <f t="shared" si="4"/>
        <v>119609707.86</v>
      </c>
    </row>
    <row r="79" spans="1:9" outlineLevel="7" x14ac:dyDescent="0.2">
      <c r="A79" s="20" t="s">
        <v>536</v>
      </c>
      <c r="B79" s="20" t="s">
        <v>607</v>
      </c>
      <c r="C79" s="20" t="s">
        <v>658</v>
      </c>
      <c r="D79" s="450">
        <v>2236</v>
      </c>
      <c r="E79" s="451">
        <f t="shared" si="3"/>
        <v>900</v>
      </c>
      <c r="F79" s="452">
        <v>600</v>
      </c>
      <c r="G79" s="449">
        <v>300</v>
      </c>
      <c r="H79" s="450">
        <v>800.4</v>
      </c>
      <c r="I79" s="473">
        <f t="shared" si="4"/>
        <v>1435.6</v>
      </c>
    </row>
    <row r="80" spans="1:9" outlineLevel="7" x14ac:dyDescent="0.2">
      <c r="A80" s="20" t="s">
        <v>537</v>
      </c>
      <c r="B80" s="20" t="s">
        <v>607</v>
      </c>
      <c r="C80" s="20" t="s">
        <v>659</v>
      </c>
      <c r="D80" s="450">
        <v>139764</v>
      </c>
      <c r="E80" s="451">
        <f t="shared" si="3"/>
        <v>70000</v>
      </c>
      <c r="F80" s="452">
        <v>35000</v>
      </c>
      <c r="G80" s="449">
        <v>35000</v>
      </c>
      <c r="H80" s="450">
        <v>69600</v>
      </c>
      <c r="I80" s="473">
        <f t="shared" si="4"/>
        <v>70164</v>
      </c>
    </row>
    <row r="81" spans="1:9" outlineLevel="3" x14ac:dyDescent="0.2">
      <c r="A81" s="325" t="s">
        <v>538</v>
      </c>
      <c r="B81" s="324" t="s">
        <v>607</v>
      </c>
      <c r="C81" s="324"/>
      <c r="D81" s="453">
        <v>142000</v>
      </c>
      <c r="E81" s="454">
        <f t="shared" si="3"/>
        <v>70900</v>
      </c>
      <c r="F81" s="455">
        <v>35600</v>
      </c>
      <c r="G81" s="456">
        <v>35300</v>
      </c>
      <c r="H81" s="453">
        <v>70400.399999999994</v>
      </c>
      <c r="I81" s="475">
        <f t="shared" si="4"/>
        <v>71599.600000000006</v>
      </c>
    </row>
    <row r="82" spans="1:9" outlineLevel="7" x14ac:dyDescent="0.2">
      <c r="A82" s="20" t="s">
        <v>539</v>
      </c>
      <c r="B82" s="20" t="s">
        <v>57</v>
      </c>
      <c r="C82" s="20" t="s">
        <v>658</v>
      </c>
      <c r="D82" s="450">
        <v>557</v>
      </c>
      <c r="E82" s="451">
        <f t="shared" si="3"/>
        <v>557</v>
      </c>
      <c r="F82" s="452">
        <v>557</v>
      </c>
      <c r="G82" s="449">
        <v>0</v>
      </c>
      <c r="H82" s="450">
        <v>278.39999999999998</v>
      </c>
      <c r="I82" s="473">
        <f t="shared" si="4"/>
        <v>278.60000000000002</v>
      </c>
    </row>
    <row r="83" spans="1:9" outlineLevel="7" x14ac:dyDescent="0.2">
      <c r="A83" s="20" t="s">
        <v>540</v>
      </c>
      <c r="B83" s="20" t="s">
        <v>57</v>
      </c>
      <c r="C83" s="20" t="s">
        <v>659</v>
      </c>
      <c r="D83" s="450">
        <v>70443</v>
      </c>
      <c r="E83" s="451">
        <f t="shared" si="3"/>
        <v>46300</v>
      </c>
      <c r="F83" s="452">
        <v>23300</v>
      </c>
      <c r="G83" s="449">
        <v>23000</v>
      </c>
      <c r="H83" s="450">
        <v>34800</v>
      </c>
      <c r="I83" s="473">
        <f t="shared" si="4"/>
        <v>35643</v>
      </c>
    </row>
    <row r="84" spans="1:9" outlineLevel="3" x14ac:dyDescent="0.2">
      <c r="A84" s="325" t="s">
        <v>541</v>
      </c>
      <c r="B84" s="324" t="s">
        <v>57</v>
      </c>
      <c r="C84" s="324"/>
      <c r="D84" s="453">
        <v>71000</v>
      </c>
      <c r="E84" s="454">
        <f t="shared" si="3"/>
        <v>46857</v>
      </c>
      <c r="F84" s="455">
        <v>23857</v>
      </c>
      <c r="G84" s="456">
        <v>23000</v>
      </c>
      <c r="H84" s="453">
        <v>35078.400000000001</v>
      </c>
      <c r="I84" s="475">
        <f t="shared" si="4"/>
        <v>35921.599999999999</v>
      </c>
    </row>
    <row r="85" spans="1:9" outlineLevel="7" x14ac:dyDescent="0.2">
      <c r="A85" s="20" t="s">
        <v>542</v>
      </c>
      <c r="B85" s="20" t="s">
        <v>608</v>
      </c>
      <c r="C85" s="20" t="s">
        <v>658</v>
      </c>
      <c r="D85" s="450">
        <v>3385</v>
      </c>
      <c r="E85" s="451">
        <f t="shared" si="3"/>
        <v>2000</v>
      </c>
      <c r="F85" s="452">
        <v>1000</v>
      </c>
      <c r="G85" s="449">
        <v>1000</v>
      </c>
      <c r="H85" s="450">
        <v>1541.57</v>
      </c>
      <c r="I85" s="473">
        <f t="shared" si="4"/>
        <v>1843.43</v>
      </c>
    </row>
    <row r="86" spans="1:9" outlineLevel="7" x14ac:dyDescent="0.2">
      <c r="A86" s="20" t="s">
        <v>543</v>
      </c>
      <c r="B86" s="20" t="s">
        <v>608</v>
      </c>
      <c r="C86" s="20" t="s">
        <v>659</v>
      </c>
      <c r="D86" s="450">
        <v>505615</v>
      </c>
      <c r="E86" s="451">
        <f t="shared" si="3"/>
        <v>285000</v>
      </c>
      <c r="F86" s="452">
        <v>95000</v>
      </c>
      <c r="G86" s="449">
        <v>190000</v>
      </c>
      <c r="H86" s="450">
        <v>192702</v>
      </c>
      <c r="I86" s="473">
        <f t="shared" si="4"/>
        <v>312913</v>
      </c>
    </row>
    <row r="87" spans="1:9" outlineLevel="3" x14ac:dyDescent="0.2">
      <c r="A87" s="325" t="s">
        <v>544</v>
      </c>
      <c r="B87" s="324" t="s">
        <v>608</v>
      </c>
      <c r="C87" s="324"/>
      <c r="D87" s="453">
        <v>509000</v>
      </c>
      <c r="E87" s="454">
        <f t="shared" si="3"/>
        <v>287000</v>
      </c>
      <c r="F87" s="455">
        <v>96000</v>
      </c>
      <c r="G87" s="456">
        <v>191000</v>
      </c>
      <c r="H87" s="453">
        <v>194243.57</v>
      </c>
      <c r="I87" s="473">
        <f t="shared" si="4"/>
        <v>314756.43</v>
      </c>
    </row>
    <row r="88" spans="1:9" outlineLevel="2" x14ac:dyDescent="0.2">
      <c r="A88" s="325" t="s">
        <v>545</v>
      </c>
      <c r="B88" s="324" t="s">
        <v>661</v>
      </c>
      <c r="C88" s="324"/>
      <c r="D88" s="453">
        <v>722000</v>
      </c>
      <c r="E88" s="451">
        <f t="shared" si="3"/>
        <v>404757</v>
      </c>
      <c r="F88" s="455">
        <v>155457</v>
      </c>
      <c r="G88" s="456">
        <v>249300</v>
      </c>
      <c r="H88" s="453">
        <v>299722.37</v>
      </c>
      <c r="I88" s="473">
        <f t="shared" si="4"/>
        <v>422277.63</v>
      </c>
    </row>
    <row r="89" spans="1:9" outlineLevel="1" x14ac:dyDescent="0.2">
      <c r="A89" s="447" t="s">
        <v>546</v>
      </c>
      <c r="B89" s="446" t="s">
        <v>656</v>
      </c>
      <c r="C89" s="446"/>
      <c r="D89" s="457">
        <v>294154000</v>
      </c>
      <c r="E89" s="461">
        <f t="shared" si="3"/>
        <v>156641272.63</v>
      </c>
      <c r="F89" s="459">
        <v>88023389.790000007</v>
      </c>
      <c r="G89" s="460">
        <v>68617882.840000004</v>
      </c>
      <c r="H89" s="457">
        <v>133040415.73</v>
      </c>
      <c r="I89" s="476">
        <f t="shared" si="4"/>
        <v>161113584.26999998</v>
      </c>
    </row>
    <row r="90" spans="1:9" outlineLevel="7" x14ac:dyDescent="0.2">
      <c r="A90" s="20" t="s">
        <v>547</v>
      </c>
      <c r="B90" s="20" t="s">
        <v>609</v>
      </c>
      <c r="C90" s="20" t="s">
        <v>578</v>
      </c>
      <c r="D90" s="450">
        <v>3691000</v>
      </c>
      <c r="E90" s="451">
        <f t="shared" si="3"/>
        <v>2134000</v>
      </c>
      <c r="F90" s="452">
        <v>917000</v>
      </c>
      <c r="G90" s="449">
        <v>1217000</v>
      </c>
      <c r="H90" s="450">
        <v>1133441.95</v>
      </c>
      <c r="I90" s="473">
        <f t="shared" si="4"/>
        <v>2557558.0499999998</v>
      </c>
    </row>
    <row r="91" spans="1:9" outlineLevel="7" x14ac:dyDescent="0.2">
      <c r="A91" s="20" t="s">
        <v>548</v>
      </c>
      <c r="B91" s="20" t="s">
        <v>609</v>
      </c>
      <c r="C91" s="20" t="s">
        <v>674</v>
      </c>
      <c r="D91" s="450">
        <v>1114000</v>
      </c>
      <c r="E91" s="451">
        <f t="shared" si="3"/>
        <v>766850</v>
      </c>
      <c r="F91" s="452">
        <v>393000</v>
      </c>
      <c r="G91" s="449">
        <v>373850</v>
      </c>
      <c r="H91" s="450">
        <v>457492</v>
      </c>
      <c r="I91" s="473">
        <f t="shared" si="4"/>
        <v>656508</v>
      </c>
    </row>
    <row r="92" spans="1:9" outlineLevel="7" x14ac:dyDescent="0.2">
      <c r="A92" s="20" t="s">
        <v>549</v>
      </c>
      <c r="B92" s="20" t="s">
        <v>609</v>
      </c>
      <c r="C92" s="20" t="s">
        <v>658</v>
      </c>
      <c r="D92" s="450">
        <v>65000</v>
      </c>
      <c r="E92" s="451">
        <f t="shared" si="3"/>
        <v>65000</v>
      </c>
      <c r="F92" s="452">
        <v>0</v>
      </c>
      <c r="G92" s="449">
        <v>65000</v>
      </c>
      <c r="H92" s="450">
        <v>65000</v>
      </c>
      <c r="I92" s="473">
        <f t="shared" si="4"/>
        <v>0</v>
      </c>
    </row>
    <row r="93" spans="1:9" outlineLevel="7" x14ac:dyDescent="0.2">
      <c r="A93" s="20" t="s">
        <v>550</v>
      </c>
      <c r="B93" s="20" t="s">
        <v>609</v>
      </c>
      <c r="C93" s="20" t="s">
        <v>659</v>
      </c>
      <c r="D93" s="450">
        <v>50000</v>
      </c>
      <c r="E93" s="451">
        <f t="shared" si="3"/>
        <v>0</v>
      </c>
      <c r="F93" s="452">
        <v>0</v>
      </c>
      <c r="G93" s="449">
        <v>0</v>
      </c>
      <c r="H93" s="450">
        <v>0</v>
      </c>
      <c r="I93" s="473">
        <f t="shared" si="4"/>
        <v>50000</v>
      </c>
    </row>
    <row r="94" spans="1:9" outlineLevel="7" x14ac:dyDescent="0.2">
      <c r="A94" s="20" t="s">
        <v>551</v>
      </c>
      <c r="B94" s="20" t="s">
        <v>609</v>
      </c>
      <c r="C94" s="20" t="s">
        <v>666</v>
      </c>
      <c r="D94" s="450">
        <v>41772000</v>
      </c>
      <c r="E94" s="451">
        <f t="shared" si="3"/>
        <v>22436392.689999998</v>
      </c>
      <c r="F94" s="452">
        <v>13351640</v>
      </c>
      <c r="G94" s="449">
        <v>9084752.6899999995</v>
      </c>
      <c r="H94" s="450">
        <v>18089471.960000001</v>
      </c>
      <c r="I94" s="473">
        <f t="shared" si="4"/>
        <v>23682528.039999999</v>
      </c>
    </row>
    <row r="95" spans="1:9" outlineLevel="3" x14ac:dyDescent="0.2">
      <c r="A95" s="325" t="s">
        <v>552</v>
      </c>
      <c r="B95" s="324" t="s">
        <v>609</v>
      </c>
      <c r="C95" s="324"/>
      <c r="D95" s="453">
        <v>46692000</v>
      </c>
      <c r="E95" s="451">
        <f t="shared" si="3"/>
        <v>25402242.689999998</v>
      </c>
      <c r="F95" s="455">
        <v>14661640</v>
      </c>
      <c r="G95" s="456">
        <v>10740602.689999999</v>
      </c>
      <c r="H95" s="453">
        <v>19745405.91</v>
      </c>
      <c r="I95" s="473">
        <f t="shared" si="4"/>
        <v>26946594.09</v>
      </c>
    </row>
    <row r="96" spans="1:9" outlineLevel="2" x14ac:dyDescent="0.2">
      <c r="A96" s="325" t="s">
        <v>553</v>
      </c>
      <c r="B96" s="324" t="s">
        <v>663</v>
      </c>
      <c r="C96" s="324"/>
      <c r="D96" s="453">
        <v>46692000</v>
      </c>
      <c r="E96" s="451">
        <f t="shared" si="3"/>
        <v>25402242.689999998</v>
      </c>
      <c r="F96" s="455">
        <v>14661640</v>
      </c>
      <c r="G96" s="456">
        <v>10740602.689999999</v>
      </c>
      <c r="H96" s="453">
        <v>19745405.91</v>
      </c>
      <c r="I96" s="473">
        <f t="shared" si="4"/>
        <v>26946594.09</v>
      </c>
    </row>
    <row r="97" spans="1:9" outlineLevel="1" x14ac:dyDescent="0.2">
      <c r="A97" s="447" t="s">
        <v>554</v>
      </c>
      <c r="B97" s="446" t="s">
        <v>662</v>
      </c>
      <c r="C97" s="446"/>
      <c r="D97" s="457">
        <v>46692000</v>
      </c>
      <c r="E97" s="458">
        <f t="shared" si="3"/>
        <v>25402242.689999998</v>
      </c>
      <c r="F97" s="459">
        <v>14661640</v>
      </c>
      <c r="G97" s="460">
        <v>10740602.689999999</v>
      </c>
      <c r="H97" s="457">
        <v>19745405.91</v>
      </c>
      <c r="I97" s="477">
        <f t="shared" si="4"/>
        <v>26946594.09</v>
      </c>
    </row>
    <row r="98" spans="1:9" outlineLevel="7" x14ac:dyDescent="0.2">
      <c r="A98" s="20" t="s">
        <v>555</v>
      </c>
      <c r="B98" s="20" t="s">
        <v>611</v>
      </c>
      <c r="C98" s="20" t="s">
        <v>658</v>
      </c>
      <c r="D98" s="450">
        <v>9500</v>
      </c>
      <c r="E98" s="451">
        <f t="shared" si="3"/>
        <v>9500</v>
      </c>
      <c r="F98" s="452">
        <v>6000</v>
      </c>
      <c r="G98" s="449">
        <v>3500</v>
      </c>
      <c r="H98" s="450">
        <v>8894.26</v>
      </c>
      <c r="I98" s="473">
        <f t="shared" si="4"/>
        <v>605.73999999999978</v>
      </c>
    </row>
    <row r="99" spans="1:9" outlineLevel="7" x14ac:dyDescent="0.2">
      <c r="A99" s="20" t="s">
        <v>556</v>
      </c>
      <c r="B99" s="20" t="s">
        <v>611</v>
      </c>
      <c r="C99" s="20" t="s">
        <v>659</v>
      </c>
      <c r="D99" s="450">
        <v>50966500</v>
      </c>
      <c r="E99" s="451">
        <f t="shared" si="3"/>
        <v>26934000</v>
      </c>
      <c r="F99" s="452">
        <v>13467000</v>
      </c>
      <c r="G99" s="449">
        <v>13467000</v>
      </c>
      <c r="H99" s="450">
        <v>25801254.649999999</v>
      </c>
      <c r="I99" s="473">
        <f t="shared" si="4"/>
        <v>25165245.350000001</v>
      </c>
    </row>
    <row r="100" spans="1:9" outlineLevel="3" x14ac:dyDescent="0.2">
      <c r="A100" s="325" t="s">
        <v>557</v>
      </c>
      <c r="B100" s="324" t="s">
        <v>611</v>
      </c>
      <c r="C100" s="324"/>
      <c r="D100" s="453">
        <v>50976000</v>
      </c>
      <c r="E100" s="451">
        <f t="shared" si="3"/>
        <v>26943500</v>
      </c>
      <c r="F100" s="455">
        <v>13473000</v>
      </c>
      <c r="G100" s="456">
        <v>13470500</v>
      </c>
      <c r="H100" s="453">
        <v>25810148.91</v>
      </c>
      <c r="I100" s="473">
        <f t="shared" si="4"/>
        <v>25165851.09</v>
      </c>
    </row>
    <row r="101" spans="1:9" outlineLevel="7" x14ac:dyDescent="0.2">
      <c r="A101" s="20" t="s">
        <v>558</v>
      </c>
      <c r="B101" s="20" t="s">
        <v>612</v>
      </c>
      <c r="C101" s="20" t="s">
        <v>658</v>
      </c>
      <c r="D101" s="450">
        <v>4600</v>
      </c>
      <c r="E101" s="451">
        <f t="shared" si="3"/>
        <v>3000</v>
      </c>
      <c r="F101" s="452">
        <v>1000</v>
      </c>
      <c r="G101" s="449">
        <v>2000</v>
      </c>
      <c r="H101" s="450">
        <v>1176.01</v>
      </c>
      <c r="I101" s="473">
        <f t="shared" si="4"/>
        <v>3423.99</v>
      </c>
    </row>
    <row r="102" spans="1:9" outlineLevel="7" x14ac:dyDescent="0.2">
      <c r="A102" s="20" t="s">
        <v>559</v>
      </c>
      <c r="B102" s="20" t="s">
        <v>612</v>
      </c>
      <c r="C102" s="20" t="s">
        <v>659</v>
      </c>
      <c r="D102" s="450">
        <v>5780400</v>
      </c>
      <c r="E102" s="451">
        <f t="shared" si="3"/>
        <v>3460000</v>
      </c>
      <c r="F102" s="452">
        <v>1730000</v>
      </c>
      <c r="G102" s="449">
        <v>1730000</v>
      </c>
      <c r="H102" s="450">
        <v>2453480.6</v>
      </c>
      <c r="I102" s="473">
        <f t="shared" si="4"/>
        <v>3326919.4</v>
      </c>
    </row>
    <row r="103" spans="1:9" outlineLevel="3" x14ac:dyDescent="0.2">
      <c r="A103" s="325" t="s">
        <v>560</v>
      </c>
      <c r="B103" s="324" t="s">
        <v>612</v>
      </c>
      <c r="C103" s="324"/>
      <c r="D103" s="453">
        <v>5785000</v>
      </c>
      <c r="E103" s="451">
        <f t="shared" si="3"/>
        <v>3463000</v>
      </c>
      <c r="F103" s="455">
        <v>1731000</v>
      </c>
      <c r="G103" s="456">
        <v>1732000</v>
      </c>
      <c r="H103" s="453">
        <v>2454656.61</v>
      </c>
      <c r="I103" s="473">
        <f t="shared" si="4"/>
        <v>3330343.39</v>
      </c>
    </row>
    <row r="104" spans="1:9" outlineLevel="7" x14ac:dyDescent="0.2">
      <c r="A104" s="20" t="s">
        <v>561</v>
      </c>
      <c r="B104" s="20" t="s">
        <v>613</v>
      </c>
      <c r="C104" s="20" t="s">
        <v>658</v>
      </c>
      <c r="D104" s="450">
        <v>327312</v>
      </c>
      <c r="E104" s="451">
        <f t="shared" si="3"/>
        <v>163500</v>
      </c>
      <c r="F104" s="452">
        <v>81750</v>
      </c>
      <c r="G104" s="449">
        <v>81750</v>
      </c>
      <c r="H104" s="450">
        <v>131720.32000000001</v>
      </c>
      <c r="I104" s="473">
        <f t="shared" si="4"/>
        <v>195591.67999999999</v>
      </c>
    </row>
    <row r="105" spans="1:9" outlineLevel="7" x14ac:dyDescent="0.2">
      <c r="A105" s="20" t="s">
        <v>562</v>
      </c>
      <c r="B105" s="20" t="s">
        <v>613</v>
      </c>
      <c r="C105" s="20" t="s">
        <v>659</v>
      </c>
      <c r="D105" s="450">
        <v>38711688</v>
      </c>
      <c r="E105" s="451">
        <f t="shared" si="3"/>
        <v>19350000</v>
      </c>
      <c r="F105" s="452">
        <v>9675000</v>
      </c>
      <c r="G105" s="449">
        <v>9675000</v>
      </c>
      <c r="H105" s="450">
        <v>16128654</v>
      </c>
      <c r="I105" s="473">
        <f t="shared" si="4"/>
        <v>22583034</v>
      </c>
    </row>
    <row r="106" spans="1:9" outlineLevel="3" x14ac:dyDescent="0.2">
      <c r="A106" s="325" t="s">
        <v>563</v>
      </c>
      <c r="B106" s="324" t="s">
        <v>613</v>
      </c>
      <c r="C106" s="324"/>
      <c r="D106" s="453">
        <v>39039000</v>
      </c>
      <c r="E106" s="451">
        <f t="shared" si="3"/>
        <v>19513500</v>
      </c>
      <c r="F106" s="455">
        <v>9756750</v>
      </c>
      <c r="G106" s="456">
        <v>9756750</v>
      </c>
      <c r="H106" s="453">
        <v>16260374.32</v>
      </c>
      <c r="I106" s="473">
        <f t="shared" si="4"/>
        <v>22778625.68</v>
      </c>
    </row>
    <row r="107" spans="1:9" outlineLevel="7" x14ac:dyDescent="0.2">
      <c r="A107" s="20" t="s">
        <v>564</v>
      </c>
      <c r="B107" s="20" t="s">
        <v>614</v>
      </c>
      <c r="C107" s="20" t="s">
        <v>658</v>
      </c>
      <c r="D107" s="450">
        <v>1288</v>
      </c>
      <c r="E107" s="451">
        <f t="shared" si="3"/>
        <v>300</v>
      </c>
      <c r="F107" s="452">
        <v>300</v>
      </c>
      <c r="G107" s="449">
        <v>0</v>
      </c>
      <c r="H107" s="450">
        <v>266.22000000000003</v>
      </c>
      <c r="I107" s="473">
        <f t="shared" si="4"/>
        <v>1021.78</v>
      </c>
    </row>
    <row r="108" spans="1:9" outlineLevel="7" x14ac:dyDescent="0.2">
      <c r="A108" s="20" t="s">
        <v>565</v>
      </c>
      <c r="B108" s="20" t="s">
        <v>614</v>
      </c>
      <c r="C108" s="20" t="s">
        <v>659</v>
      </c>
      <c r="D108" s="450">
        <v>159712</v>
      </c>
      <c r="E108" s="451">
        <f t="shared" ref="E108:E139" si="5">F108+G108</f>
        <v>40000</v>
      </c>
      <c r="F108" s="452">
        <v>40000</v>
      </c>
      <c r="G108" s="449">
        <v>0</v>
      </c>
      <c r="H108" s="450">
        <v>33366.85</v>
      </c>
      <c r="I108" s="473">
        <f t="shared" si="4"/>
        <v>126345.15</v>
      </c>
    </row>
    <row r="109" spans="1:9" outlineLevel="3" x14ac:dyDescent="0.2">
      <c r="A109" s="325" t="s">
        <v>566</v>
      </c>
      <c r="B109" s="324" t="s">
        <v>614</v>
      </c>
      <c r="C109" s="324"/>
      <c r="D109" s="453">
        <v>161000</v>
      </c>
      <c r="E109" s="451">
        <f t="shared" si="5"/>
        <v>40300</v>
      </c>
      <c r="F109" s="455">
        <v>40300</v>
      </c>
      <c r="G109" s="456">
        <v>0</v>
      </c>
      <c r="H109" s="453">
        <v>33633.07</v>
      </c>
      <c r="I109" s="473">
        <f t="shared" si="4"/>
        <v>127366.93</v>
      </c>
    </row>
    <row r="110" spans="1:9" outlineLevel="7" x14ac:dyDescent="0.2">
      <c r="A110" s="20" t="s">
        <v>567</v>
      </c>
      <c r="B110" s="20" t="s">
        <v>615</v>
      </c>
      <c r="C110" s="20" t="s">
        <v>658</v>
      </c>
      <c r="D110" s="450">
        <v>90000</v>
      </c>
      <c r="E110" s="451">
        <f t="shared" si="5"/>
        <v>90000</v>
      </c>
      <c r="F110" s="452">
        <v>90000</v>
      </c>
      <c r="G110" s="449">
        <v>0</v>
      </c>
      <c r="H110" s="450">
        <v>15951.74</v>
      </c>
      <c r="I110" s="473">
        <f t="shared" si="4"/>
        <v>74048.259999999995</v>
      </c>
    </row>
    <row r="111" spans="1:9" outlineLevel="7" x14ac:dyDescent="0.2">
      <c r="A111" s="20" t="s">
        <v>479</v>
      </c>
      <c r="B111" s="20" t="s">
        <v>615</v>
      </c>
      <c r="C111" s="20" t="s">
        <v>659</v>
      </c>
      <c r="D111" s="450">
        <v>11154000</v>
      </c>
      <c r="E111" s="451">
        <f t="shared" si="5"/>
        <v>11154000</v>
      </c>
      <c r="F111" s="452">
        <v>11154000</v>
      </c>
      <c r="G111" s="449">
        <v>0</v>
      </c>
      <c r="H111" s="450">
        <v>2326296</v>
      </c>
      <c r="I111" s="473">
        <f t="shared" si="4"/>
        <v>8827704</v>
      </c>
    </row>
    <row r="112" spans="1:9" outlineLevel="3" x14ac:dyDescent="0.2">
      <c r="A112" s="325" t="s">
        <v>568</v>
      </c>
      <c r="B112" s="324" t="s">
        <v>615</v>
      </c>
      <c r="C112" s="324"/>
      <c r="D112" s="453">
        <v>11244000</v>
      </c>
      <c r="E112" s="451">
        <f t="shared" si="5"/>
        <v>11244000</v>
      </c>
      <c r="F112" s="455">
        <v>11244000</v>
      </c>
      <c r="G112" s="456">
        <v>0</v>
      </c>
      <c r="H112" s="453">
        <v>2342247.7400000002</v>
      </c>
      <c r="I112" s="473">
        <f t="shared" si="4"/>
        <v>8901752.2599999998</v>
      </c>
    </row>
    <row r="113" spans="1:9" outlineLevel="7" x14ac:dyDescent="0.2">
      <c r="A113" s="20" t="s">
        <v>569</v>
      </c>
      <c r="B113" s="20" t="s">
        <v>616</v>
      </c>
      <c r="C113" s="20" t="s">
        <v>659</v>
      </c>
      <c r="D113" s="450">
        <v>914000</v>
      </c>
      <c r="E113" s="451">
        <f t="shared" si="5"/>
        <v>258000</v>
      </c>
      <c r="F113" s="452">
        <v>258000</v>
      </c>
      <c r="G113" s="449">
        <v>0</v>
      </c>
      <c r="H113" s="450">
        <v>150000</v>
      </c>
      <c r="I113" s="473">
        <f t="shared" si="4"/>
        <v>764000</v>
      </c>
    </row>
    <row r="114" spans="1:9" outlineLevel="3" x14ac:dyDescent="0.2">
      <c r="A114" s="325" t="s">
        <v>570</v>
      </c>
      <c r="B114" s="324" t="s">
        <v>616</v>
      </c>
      <c r="C114" s="324"/>
      <c r="D114" s="453">
        <v>914000</v>
      </c>
      <c r="E114" s="451">
        <f t="shared" si="5"/>
        <v>258000</v>
      </c>
      <c r="F114" s="455">
        <v>258000</v>
      </c>
      <c r="G114" s="456">
        <v>0</v>
      </c>
      <c r="H114" s="453">
        <v>150000</v>
      </c>
      <c r="I114" s="473">
        <f t="shared" si="4"/>
        <v>764000</v>
      </c>
    </row>
    <row r="115" spans="1:9" outlineLevel="7" x14ac:dyDescent="0.2">
      <c r="A115" s="20" t="s">
        <v>571</v>
      </c>
      <c r="B115" s="20" t="s">
        <v>617</v>
      </c>
      <c r="C115" s="20" t="s">
        <v>658</v>
      </c>
      <c r="D115" s="450">
        <v>542000</v>
      </c>
      <c r="E115" s="451">
        <f t="shared" si="5"/>
        <v>376179.7</v>
      </c>
      <c r="F115" s="452">
        <v>188179.7</v>
      </c>
      <c r="G115" s="449">
        <v>188000</v>
      </c>
      <c r="H115" s="450">
        <v>281208.46000000002</v>
      </c>
      <c r="I115" s="473">
        <f t="shared" si="4"/>
        <v>260791.53999999998</v>
      </c>
    </row>
    <row r="116" spans="1:9" outlineLevel="7" x14ac:dyDescent="0.2">
      <c r="A116" s="20" t="s">
        <v>572</v>
      </c>
      <c r="B116" s="20" t="s">
        <v>617</v>
      </c>
      <c r="C116" s="20" t="s">
        <v>659</v>
      </c>
      <c r="D116" s="450">
        <v>66261000</v>
      </c>
      <c r="E116" s="451">
        <f t="shared" si="5"/>
        <v>47920084.189999998</v>
      </c>
      <c r="F116" s="452">
        <v>25673343.539999999</v>
      </c>
      <c r="G116" s="449">
        <v>22246740.649999999</v>
      </c>
      <c r="H116" s="450">
        <v>34473295.030000001</v>
      </c>
      <c r="I116" s="473">
        <f t="shared" si="4"/>
        <v>31787704.969999999</v>
      </c>
    </row>
    <row r="117" spans="1:9" outlineLevel="3" x14ac:dyDescent="0.2">
      <c r="A117" s="325" t="s">
        <v>573</v>
      </c>
      <c r="B117" s="324" t="s">
        <v>617</v>
      </c>
      <c r="C117" s="324"/>
      <c r="D117" s="453">
        <v>66803000</v>
      </c>
      <c r="E117" s="451">
        <f t="shared" si="5"/>
        <v>48296263.890000001</v>
      </c>
      <c r="F117" s="455">
        <v>25861523.239999998</v>
      </c>
      <c r="G117" s="456">
        <v>22434740.649999999</v>
      </c>
      <c r="H117" s="453">
        <v>34754503.490000002</v>
      </c>
      <c r="I117" s="473">
        <f t="shared" si="4"/>
        <v>32048496.509999998</v>
      </c>
    </row>
    <row r="118" spans="1:9" outlineLevel="2" x14ac:dyDescent="0.2">
      <c r="A118" s="325" t="s">
        <v>574</v>
      </c>
      <c r="B118" s="324" t="s">
        <v>668</v>
      </c>
      <c r="C118" s="324"/>
      <c r="D118" s="453">
        <v>174922000</v>
      </c>
      <c r="E118" s="451">
        <f t="shared" si="5"/>
        <v>109758563.89</v>
      </c>
      <c r="F118" s="455">
        <v>62364573.240000002</v>
      </c>
      <c r="G118" s="456">
        <v>47393990.649999999</v>
      </c>
      <c r="H118" s="453">
        <v>81805564.140000001</v>
      </c>
      <c r="I118" s="473">
        <f t="shared" si="4"/>
        <v>93116435.859999999</v>
      </c>
    </row>
    <row r="119" spans="1:9" outlineLevel="7" x14ac:dyDescent="0.2">
      <c r="A119" s="20" t="s">
        <v>575</v>
      </c>
      <c r="B119" s="20" t="s">
        <v>618</v>
      </c>
      <c r="C119" s="20" t="s">
        <v>659</v>
      </c>
      <c r="D119" s="450">
        <v>948000</v>
      </c>
      <c r="E119" s="451">
        <f t="shared" si="5"/>
        <v>700000</v>
      </c>
      <c r="F119" s="452">
        <v>175000</v>
      </c>
      <c r="G119" s="449">
        <v>525000</v>
      </c>
      <c r="H119" s="450">
        <v>645627.35</v>
      </c>
      <c r="I119" s="473">
        <f t="shared" si="4"/>
        <v>302372.65000000002</v>
      </c>
    </row>
    <row r="120" spans="1:9" outlineLevel="3" x14ac:dyDescent="0.2">
      <c r="A120" s="325" t="s">
        <v>576</v>
      </c>
      <c r="B120" s="324" t="s">
        <v>618</v>
      </c>
      <c r="C120" s="324"/>
      <c r="D120" s="453">
        <v>948000</v>
      </c>
      <c r="E120" s="451">
        <f t="shared" si="5"/>
        <v>700000</v>
      </c>
      <c r="F120" s="455">
        <v>175000</v>
      </c>
      <c r="G120" s="456">
        <v>525000</v>
      </c>
      <c r="H120" s="453">
        <v>645627.35</v>
      </c>
      <c r="I120" s="473">
        <f t="shared" si="4"/>
        <v>302372.65000000002</v>
      </c>
    </row>
    <row r="121" spans="1:9" outlineLevel="7" x14ac:dyDescent="0.2">
      <c r="A121" s="20" t="s">
        <v>577</v>
      </c>
      <c r="B121" s="20" t="s">
        <v>619</v>
      </c>
      <c r="C121" s="20" t="s">
        <v>658</v>
      </c>
      <c r="D121" s="450">
        <v>5000</v>
      </c>
      <c r="E121" s="451">
        <f t="shared" si="5"/>
        <v>1076</v>
      </c>
      <c r="F121" s="452">
        <v>1076</v>
      </c>
      <c r="G121" s="449">
        <v>0</v>
      </c>
      <c r="H121" s="450">
        <v>456</v>
      </c>
      <c r="I121" s="473">
        <f t="shared" si="4"/>
        <v>4544</v>
      </c>
    </row>
    <row r="122" spans="1:9" outlineLevel="7" x14ac:dyDescent="0.2">
      <c r="A122" s="20" t="s">
        <v>578</v>
      </c>
      <c r="B122" s="20" t="s">
        <v>619</v>
      </c>
      <c r="C122" s="20" t="s">
        <v>659</v>
      </c>
      <c r="D122" s="450">
        <v>620000</v>
      </c>
      <c r="E122" s="451">
        <f t="shared" si="5"/>
        <v>164500</v>
      </c>
      <c r="F122" s="452">
        <v>164500</v>
      </c>
      <c r="G122" s="449">
        <v>0</v>
      </c>
      <c r="H122" s="450">
        <v>57000</v>
      </c>
      <c r="I122" s="473">
        <f t="shared" si="4"/>
        <v>563000</v>
      </c>
    </row>
    <row r="123" spans="1:9" outlineLevel="3" x14ac:dyDescent="0.2">
      <c r="A123" s="325" t="s">
        <v>579</v>
      </c>
      <c r="B123" s="324" t="s">
        <v>619</v>
      </c>
      <c r="C123" s="324"/>
      <c r="D123" s="453">
        <v>625000</v>
      </c>
      <c r="E123" s="451">
        <f t="shared" si="5"/>
        <v>165576</v>
      </c>
      <c r="F123" s="455">
        <v>165576</v>
      </c>
      <c r="G123" s="456">
        <v>0</v>
      </c>
      <c r="H123" s="453">
        <v>57456</v>
      </c>
      <c r="I123" s="473">
        <f t="shared" si="4"/>
        <v>567544</v>
      </c>
    </row>
    <row r="124" spans="1:9" outlineLevel="7" x14ac:dyDescent="0.2">
      <c r="A124" s="20" t="s">
        <v>580</v>
      </c>
      <c r="B124" s="20" t="s">
        <v>620</v>
      </c>
      <c r="C124" s="20" t="s">
        <v>658</v>
      </c>
      <c r="D124" s="450">
        <v>69000</v>
      </c>
      <c r="E124" s="451">
        <f t="shared" si="5"/>
        <v>53290</v>
      </c>
      <c r="F124" s="452">
        <v>27290</v>
      </c>
      <c r="G124" s="449">
        <v>26000</v>
      </c>
      <c r="H124" s="450">
        <v>42313.17</v>
      </c>
      <c r="I124" s="473">
        <f t="shared" si="4"/>
        <v>26686.83</v>
      </c>
    </row>
    <row r="125" spans="1:9" outlineLevel="7" x14ac:dyDescent="0.2">
      <c r="A125" s="20" t="s">
        <v>581</v>
      </c>
      <c r="B125" s="20" t="s">
        <v>620</v>
      </c>
      <c r="C125" s="20" t="s">
        <v>659</v>
      </c>
      <c r="D125" s="450">
        <v>8572000</v>
      </c>
      <c r="E125" s="451">
        <f t="shared" si="5"/>
        <v>6446780</v>
      </c>
      <c r="F125" s="452">
        <v>3223390</v>
      </c>
      <c r="G125" s="449">
        <v>3223390</v>
      </c>
      <c r="H125" s="450">
        <v>5289220</v>
      </c>
      <c r="I125" s="473">
        <f t="shared" si="4"/>
        <v>3282780</v>
      </c>
    </row>
    <row r="126" spans="1:9" outlineLevel="3" x14ac:dyDescent="0.2">
      <c r="A126" s="325" t="s">
        <v>670</v>
      </c>
      <c r="B126" s="324" t="s">
        <v>620</v>
      </c>
      <c r="C126" s="324"/>
      <c r="D126" s="453">
        <v>8641000</v>
      </c>
      <c r="E126" s="451">
        <f t="shared" si="5"/>
        <v>6500070</v>
      </c>
      <c r="F126" s="455">
        <v>3250680</v>
      </c>
      <c r="G126" s="456">
        <v>3249390</v>
      </c>
      <c r="H126" s="453">
        <v>5331533.17</v>
      </c>
      <c r="I126" s="473">
        <f t="shared" si="4"/>
        <v>3309466.83</v>
      </c>
    </row>
    <row r="127" spans="1:9" outlineLevel="7" x14ac:dyDescent="0.2">
      <c r="A127" s="20" t="s">
        <v>671</v>
      </c>
      <c r="B127" s="20" t="s">
        <v>621</v>
      </c>
      <c r="C127" s="20" t="s">
        <v>658</v>
      </c>
      <c r="D127" s="450">
        <v>10517000</v>
      </c>
      <c r="E127" s="451">
        <f t="shared" si="5"/>
        <v>5240439.5999999996</v>
      </c>
      <c r="F127" s="452">
        <v>2640439.6</v>
      </c>
      <c r="G127" s="449">
        <v>2600000</v>
      </c>
      <c r="H127" s="450">
        <v>3168588.7</v>
      </c>
      <c r="I127" s="473">
        <f t="shared" si="4"/>
        <v>7348411.2999999998</v>
      </c>
    </row>
    <row r="128" spans="1:9" outlineLevel="7" x14ac:dyDescent="0.2">
      <c r="A128" s="20" t="s">
        <v>672</v>
      </c>
      <c r="B128" s="20" t="s">
        <v>621</v>
      </c>
      <c r="C128" s="20" t="s">
        <v>659</v>
      </c>
      <c r="D128" s="450">
        <v>26493000</v>
      </c>
      <c r="E128" s="451">
        <f t="shared" si="5"/>
        <v>17041490.100000001</v>
      </c>
      <c r="F128" s="452">
        <v>8541490.0999999996</v>
      </c>
      <c r="G128" s="449">
        <v>8500000</v>
      </c>
      <c r="H128" s="450">
        <v>12171880.619999999</v>
      </c>
      <c r="I128" s="473">
        <f t="shared" si="4"/>
        <v>14321119.380000001</v>
      </c>
    </row>
    <row r="129" spans="1:9" outlineLevel="3" x14ac:dyDescent="0.2">
      <c r="A129" s="325" t="s">
        <v>673</v>
      </c>
      <c r="B129" s="324" t="s">
        <v>621</v>
      </c>
      <c r="C129" s="324"/>
      <c r="D129" s="453">
        <v>37010000</v>
      </c>
      <c r="E129" s="451">
        <f t="shared" si="5"/>
        <v>22281929.699999999</v>
      </c>
      <c r="F129" s="455">
        <v>11181929.699999999</v>
      </c>
      <c r="G129" s="456">
        <v>11100000</v>
      </c>
      <c r="H129" s="453">
        <v>15340469.32</v>
      </c>
      <c r="I129" s="473">
        <f t="shared" si="4"/>
        <v>21669530.68</v>
      </c>
    </row>
    <row r="130" spans="1:9" outlineLevel="2" x14ac:dyDescent="0.2">
      <c r="A130" s="325" t="s">
        <v>674</v>
      </c>
      <c r="B130" s="324" t="s">
        <v>669</v>
      </c>
      <c r="C130" s="324"/>
      <c r="D130" s="453">
        <v>47224000</v>
      </c>
      <c r="E130" s="451">
        <f t="shared" si="5"/>
        <v>29647575.699999999</v>
      </c>
      <c r="F130" s="455">
        <v>14773185.699999999</v>
      </c>
      <c r="G130" s="456">
        <v>14874390</v>
      </c>
      <c r="H130" s="453">
        <v>21375085.84</v>
      </c>
      <c r="I130" s="473">
        <f t="shared" si="4"/>
        <v>25848914.16</v>
      </c>
    </row>
    <row r="131" spans="1:9" outlineLevel="1" x14ac:dyDescent="0.2">
      <c r="A131" s="447" t="s">
        <v>675</v>
      </c>
      <c r="B131" s="446" t="s">
        <v>667</v>
      </c>
      <c r="C131" s="446"/>
      <c r="D131" s="457">
        <v>222146000</v>
      </c>
      <c r="E131" s="458">
        <f t="shared" si="5"/>
        <v>139406139.59</v>
      </c>
      <c r="F131" s="459">
        <v>77137758.939999998</v>
      </c>
      <c r="G131" s="460">
        <v>62268380.649999999</v>
      </c>
      <c r="H131" s="457">
        <v>103180649.98</v>
      </c>
      <c r="I131" s="477">
        <f t="shared" si="4"/>
        <v>118965350.02</v>
      </c>
    </row>
    <row r="132" spans="1:9" outlineLevel="7" x14ac:dyDescent="0.2">
      <c r="A132" s="20" t="s">
        <v>664</v>
      </c>
      <c r="B132" s="20" t="s">
        <v>622</v>
      </c>
      <c r="C132" s="20" t="s">
        <v>579</v>
      </c>
      <c r="D132" s="450">
        <v>2500</v>
      </c>
      <c r="E132" s="451">
        <f t="shared" si="5"/>
        <v>1500</v>
      </c>
      <c r="F132" s="452">
        <v>0</v>
      </c>
      <c r="G132" s="449">
        <v>1500</v>
      </c>
      <c r="H132" s="450">
        <v>1500</v>
      </c>
      <c r="I132" s="473">
        <f t="shared" si="4"/>
        <v>1000</v>
      </c>
    </row>
    <row r="133" spans="1:9" outlineLevel="7" x14ac:dyDescent="0.2">
      <c r="A133" s="20" t="s">
        <v>677</v>
      </c>
      <c r="B133" s="20" t="s">
        <v>622</v>
      </c>
      <c r="C133" s="20" t="s">
        <v>664</v>
      </c>
      <c r="D133" s="450">
        <v>1910000</v>
      </c>
      <c r="E133" s="451">
        <f t="shared" si="5"/>
        <v>1329000</v>
      </c>
      <c r="F133" s="452">
        <v>475000</v>
      </c>
      <c r="G133" s="449">
        <v>854000</v>
      </c>
      <c r="H133" s="450">
        <v>659959.61</v>
      </c>
      <c r="I133" s="473">
        <f t="shared" si="4"/>
        <v>1250040.3900000001</v>
      </c>
    </row>
    <row r="134" spans="1:9" outlineLevel="7" x14ac:dyDescent="0.2">
      <c r="A134" s="20" t="s">
        <v>679</v>
      </c>
      <c r="B134" s="20" t="s">
        <v>622</v>
      </c>
      <c r="C134" s="20" t="s">
        <v>665</v>
      </c>
      <c r="D134" s="450">
        <v>580000</v>
      </c>
      <c r="E134" s="451">
        <f t="shared" si="5"/>
        <v>290000</v>
      </c>
      <c r="F134" s="452">
        <v>145000</v>
      </c>
      <c r="G134" s="449">
        <v>145000</v>
      </c>
      <c r="H134" s="450">
        <v>232270</v>
      </c>
      <c r="I134" s="473">
        <f t="shared" si="4"/>
        <v>347730</v>
      </c>
    </row>
    <row r="135" spans="1:9" outlineLevel="7" x14ac:dyDescent="0.2">
      <c r="A135" s="20" t="s">
        <v>680</v>
      </c>
      <c r="B135" s="20" t="s">
        <v>622</v>
      </c>
      <c r="C135" s="20" t="s">
        <v>658</v>
      </c>
      <c r="D135" s="450">
        <v>178500</v>
      </c>
      <c r="E135" s="451">
        <f t="shared" si="5"/>
        <v>117008</v>
      </c>
      <c r="F135" s="452">
        <v>68000</v>
      </c>
      <c r="G135" s="449">
        <v>49008</v>
      </c>
      <c r="H135" s="450">
        <v>108547.51</v>
      </c>
      <c r="I135" s="473">
        <f t="shared" si="4"/>
        <v>69952.490000000005</v>
      </c>
    </row>
    <row r="136" spans="1:9" outlineLevel="7" x14ac:dyDescent="0.2">
      <c r="A136" s="20" t="s">
        <v>681</v>
      </c>
      <c r="B136" s="20" t="s">
        <v>622</v>
      </c>
      <c r="C136" s="20" t="s">
        <v>685</v>
      </c>
      <c r="D136" s="450">
        <v>11000</v>
      </c>
      <c r="E136" s="451">
        <f t="shared" si="5"/>
        <v>0</v>
      </c>
      <c r="F136" s="452">
        <v>0</v>
      </c>
      <c r="G136" s="449">
        <v>0</v>
      </c>
      <c r="H136" s="450">
        <v>0</v>
      </c>
      <c r="I136" s="473">
        <f t="shared" si="4"/>
        <v>11000</v>
      </c>
    </row>
    <row r="137" spans="1:9" outlineLevel="7" x14ac:dyDescent="0.2">
      <c r="A137" s="20" t="s">
        <v>682</v>
      </c>
      <c r="B137" s="20" t="s">
        <v>622</v>
      </c>
      <c r="C137" s="20" t="s">
        <v>686</v>
      </c>
      <c r="D137" s="450">
        <v>1000</v>
      </c>
      <c r="E137" s="451">
        <f t="shared" si="5"/>
        <v>0</v>
      </c>
      <c r="F137" s="452">
        <v>0</v>
      </c>
      <c r="G137" s="449">
        <v>0</v>
      </c>
      <c r="H137" s="450">
        <v>0</v>
      </c>
      <c r="I137" s="473">
        <f t="shared" si="4"/>
        <v>1000</v>
      </c>
    </row>
    <row r="138" spans="1:9" outlineLevel="3" x14ac:dyDescent="0.2">
      <c r="A138" s="325" t="s">
        <v>683</v>
      </c>
      <c r="B138" s="324" t="s">
        <v>622</v>
      </c>
      <c r="C138" s="324"/>
      <c r="D138" s="453">
        <v>2683000</v>
      </c>
      <c r="E138" s="451">
        <f t="shared" si="5"/>
        <v>1737508</v>
      </c>
      <c r="F138" s="455">
        <v>688000</v>
      </c>
      <c r="G138" s="456">
        <v>1049508</v>
      </c>
      <c r="H138" s="453">
        <v>1002277.12</v>
      </c>
      <c r="I138" s="473">
        <f t="shared" si="4"/>
        <v>1680722.88</v>
      </c>
    </row>
    <row r="139" spans="1:9" outlineLevel="2" x14ac:dyDescent="0.2">
      <c r="A139" s="325" t="s">
        <v>684</v>
      </c>
      <c r="B139" s="324" t="s">
        <v>678</v>
      </c>
      <c r="C139" s="324"/>
      <c r="D139" s="453">
        <v>2683000</v>
      </c>
      <c r="E139" s="451">
        <f t="shared" si="5"/>
        <v>1737508</v>
      </c>
      <c r="F139" s="455">
        <v>688000</v>
      </c>
      <c r="G139" s="456">
        <v>1049508</v>
      </c>
      <c r="H139" s="453">
        <v>1002277.12</v>
      </c>
      <c r="I139" s="473">
        <f t="shared" si="4"/>
        <v>1680722.88</v>
      </c>
    </row>
    <row r="140" spans="1:9" outlineLevel="7" x14ac:dyDescent="0.2">
      <c r="A140" s="20" t="s">
        <v>665</v>
      </c>
      <c r="B140" s="20" t="s">
        <v>623</v>
      </c>
      <c r="C140" s="20" t="s">
        <v>664</v>
      </c>
      <c r="D140" s="450">
        <v>5803000</v>
      </c>
      <c r="E140" s="451">
        <f t="shared" ref="E140:E169" si="6">F140+G140</f>
        <v>2500000</v>
      </c>
      <c r="F140" s="452">
        <v>2500000</v>
      </c>
      <c r="G140" s="449">
        <v>0</v>
      </c>
      <c r="H140" s="450">
        <v>2200795.65</v>
      </c>
      <c r="I140" s="473">
        <f t="shared" si="4"/>
        <v>3602204.35</v>
      </c>
    </row>
    <row r="141" spans="1:9" outlineLevel="7" x14ac:dyDescent="0.2">
      <c r="A141" s="20" t="s">
        <v>687</v>
      </c>
      <c r="B141" s="20" t="s">
        <v>623</v>
      </c>
      <c r="C141" s="20" t="s">
        <v>665</v>
      </c>
      <c r="D141" s="450">
        <v>1752000</v>
      </c>
      <c r="E141" s="451">
        <f t="shared" si="6"/>
        <v>937750</v>
      </c>
      <c r="F141" s="452">
        <v>450000</v>
      </c>
      <c r="G141" s="449">
        <v>487750</v>
      </c>
      <c r="H141" s="450">
        <v>688748</v>
      </c>
      <c r="I141" s="473">
        <f t="shared" ref="I141:I169" si="7">D141-H141</f>
        <v>1063252</v>
      </c>
    </row>
    <row r="142" spans="1:9" outlineLevel="3" x14ac:dyDescent="0.2">
      <c r="A142" s="325" t="s">
        <v>689</v>
      </c>
      <c r="B142" s="324" t="s">
        <v>623</v>
      </c>
      <c r="C142" s="324"/>
      <c r="D142" s="453">
        <v>7555000</v>
      </c>
      <c r="E142" s="451">
        <f t="shared" si="6"/>
        <v>3437750</v>
      </c>
      <c r="F142" s="455">
        <v>2950000</v>
      </c>
      <c r="G142" s="456">
        <v>487750</v>
      </c>
      <c r="H142" s="453">
        <v>2889543.65</v>
      </c>
      <c r="I142" s="473">
        <f t="shared" si="7"/>
        <v>4665456.3499999996</v>
      </c>
    </row>
    <row r="143" spans="1:9" outlineLevel="2" x14ac:dyDescent="0.2">
      <c r="A143" s="325" t="s">
        <v>690</v>
      </c>
      <c r="B143" s="324" t="s">
        <v>688</v>
      </c>
      <c r="C143" s="324"/>
      <c r="D143" s="453">
        <v>7555000</v>
      </c>
      <c r="E143" s="451">
        <f t="shared" si="6"/>
        <v>3437750</v>
      </c>
      <c r="F143" s="455">
        <v>2950000</v>
      </c>
      <c r="G143" s="456">
        <v>487750</v>
      </c>
      <c r="H143" s="453">
        <v>2889543.65</v>
      </c>
      <c r="I143" s="473">
        <f t="shared" si="7"/>
        <v>4665456.3499999996</v>
      </c>
    </row>
    <row r="144" spans="1:9" outlineLevel="7" x14ac:dyDescent="0.2">
      <c r="A144" s="20" t="s">
        <v>691</v>
      </c>
      <c r="B144" s="20" t="s">
        <v>624</v>
      </c>
      <c r="C144" s="20" t="s">
        <v>664</v>
      </c>
      <c r="D144" s="450">
        <v>265000</v>
      </c>
      <c r="E144" s="451">
        <f t="shared" si="6"/>
        <v>150804</v>
      </c>
      <c r="F144" s="452">
        <v>66000</v>
      </c>
      <c r="G144" s="449">
        <v>84804</v>
      </c>
      <c r="H144" s="450">
        <v>116850.39</v>
      </c>
      <c r="I144" s="473">
        <f t="shared" si="7"/>
        <v>148149.60999999999</v>
      </c>
    </row>
    <row r="145" spans="1:9" outlineLevel="7" x14ac:dyDescent="0.2">
      <c r="A145" s="20" t="s">
        <v>692</v>
      </c>
      <c r="B145" s="20" t="s">
        <v>624</v>
      </c>
      <c r="C145" s="20" t="s">
        <v>665</v>
      </c>
      <c r="D145" s="450">
        <v>80000</v>
      </c>
      <c r="E145" s="451">
        <f t="shared" si="6"/>
        <v>60000</v>
      </c>
      <c r="F145" s="452">
        <v>20000</v>
      </c>
      <c r="G145" s="449">
        <v>40000</v>
      </c>
      <c r="H145" s="450">
        <v>40528</v>
      </c>
      <c r="I145" s="473">
        <f t="shared" si="7"/>
        <v>39472</v>
      </c>
    </row>
    <row r="146" spans="1:9" outlineLevel="3" x14ac:dyDescent="0.2">
      <c r="A146" s="325" t="s">
        <v>694</v>
      </c>
      <c r="B146" s="324" t="s">
        <v>624</v>
      </c>
      <c r="C146" s="324"/>
      <c r="D146" s="453">
        <v>345000</v>
      </c>
      <c r="E146" s="451">
        <f t="shared" si="6"/>
        <v>210804</v>
      </c>
      <c r="F146" s="455">
        <v>86000</v>
      </c>
      <c r="G146" s="456">
        <v>124804</v>
      </c>
      <c r="H146" s="453">
        <v>157378.39000000001</v>
      </c>
      <c r="I146" s="473">
        <f t="shared" si="7"/>
        <v>187621.61</v>
      </c>
    </row>
    <row r="147" spans="1:9" outlineLevel="2" x14ac:dyDescent="0.2">
      <c r="A147" s="325" t="s">
        <v>695</v>
      </c>
      <c r="B147" s="324" t="s">
        <v>693</v>
      </c>
      <c r="C147" s="324"/>
      <c r="D147" s="453">
        <v>345000</v>
      </c>
      <c r="E147" s="451">
        <f t="shared" si="6"/>
        <v>210804</v>
      </c>
      <c r="F147" s="455">
        <v>86000</v>
      </c>
      <c r="G147" s="456">
        <v>124804</v>
      </c>
      <c r="H147" s="453">
        <v>157378.39000000001</v>
      </c>
      <c r="I147" s="473">
        <f t="shared" si="7"/>
        <v>187621.61</v>
      </c>
    </row>
    <row r="148" spans="1:9" outlineLevel="7" x14ac:dyDescent="0.2">
      <c r="A148" s="20" t="s">
        <v>696</v>
      </c>
      <c r="B148" s="20" t="s">
        <v>625</v>
      </c>
      <c r="C148" s="20" t="s">
        <v>664</v>
      </c>
      <c r="D148" s="450">
        <v>578000</v>
      </c>
      <c r="E148" s="451">
        <f t="shared" si="6"/>
        <v>289000</v>
      </c>
      <c r="F148" s="452">
        <v>144500</v>
      </c>
      <c r="G148" s="449">
        <v>144500</v>
      </c>
      <c r="H148" s="450">
        <v>162334.32</v>
      </c>
      <c r="I148" s="473">
        <f t="shared" si="7"/>
        <v>415665.68</v>
      </c>
    </row>
    <row r="149" spans="1:9" outlineLevel="7" x14ac:dyDescent="0.2">
      <c r="A149" s="20" t="s">
        <v>697</v>
      </c>
      <c r="B149" s="20" t="s">
        <v>625</v>
      </c>
      <c r="C149" s="20" t="s">
        <v>665</v>
      </c>
      <c r="D149" s="450">
        <v>174000</v>
      </c>
      <c r="E149" s="451">
        <f t="shared" si="6"/>
        <v>88500</v>
      </c>
      <c r="F149" s="452">
        <v>43500</v>
      </c>
      <c r="G149" s="449">
        <v>45000</v>
      </c>
      <c r="H149" s="450">
        <v>64006</v>
      </c>
      <c r="I149" s="473">
        <f t="shared" si="7"/>
        <v>109994</v>
      </c>
    </row>
    <row r="150" spans="1:9" outlineLevel="7" x14ac:dyDescent="0.2">
      <c r="A150" s="20" t="s">
        <v>699</v>
      </c>
      <c r="B150" s="20" t="s">
        <v>625</v>
      </c>
      <c r="C150" s="20" t="s">
        <v>658</v>
      </c>
      <c r="D150" s="450">
        <v>32000</v>
      </c>
      <c r="E150" s="451">
        <f t="shared" si="6"/>
        <v>32000</v>
      </c>
      <c r="F150" s="452">
        <v>6700</v>
      </c>
      <c r="G150" s="449">
        <v>25300</v>
      </c>
      <c r="H150" s="450">
        <v>32000</v>
      </c>
      <c r="I150" s="473">
        <f t="shared" si="7"/>
        <v>0</v>
      </c>
    </row>
    <row r="151" spans="1:9" outlineLevel="3" x14ac:dyDescent="0.2">
      <c r="A151" s="325" t="s">
        <v>700</v>
      </c>
      <c r="B151" s="324" t="s">
        <v>625</v>
      </c>
      <c r="C151" s="324"/>
      <c r="D151" s="453">
        <v>784000</v>
      </c>
      <c r="E151" s="451">
        <f t="shared" si="6"/>
        <v>409500</v>
      </c>
      <c r="F151" s="455">
        <v>194700</v>
      </c>
      <c r="G151" s="456">
        <v>214800</v>
      </c>
      <c r="H151" s="453">
        <v>258340.32</v>
      </c>
      <c r="I151" s="473">
        <f t="shared" si="7"/>
        <v>525659.67999999993</v>
      </c>
    </row>
    <row r="152" spans="1:9" outlineLevel="2" x14ac:dyDescent="0.2">
      <c r="A152" s="325" t="s">
        <v>701</v>
      </c>
      <c r="B152" s="324" t="s">
        <v>698</v>
      </c>
      <c r="C152" s="324"/>
      <c r="D152" s="453">
        <v>784000</v>
      </c>
      <c r="E152" s="451">
        <f t="shared" si="6"/>
        <v>409500</v>
      </c>
      <c r="F152" s="455">
        <v>194700</v>
      </c>
      <c r="G152" s="456">
        <v>214800</v>
      </c>
      <c r="H152" s="453">
        <v>258340.32</v>
      </c>
      <c r="I152" s="473">
        <f t="shared" si="7"/>
        <v>525659.67999999993</v>
      </c>
    </row>
    <row r="153" spans="1:9" outlineLevel="7" x14ac:dyDescent="0.2">
      <c r="A153" s="20" t="s">
        <v>702</v>
      </c>
      <c r="B153" s="20" t="s">
        <v>626</v>
      </c>
      <c r="C153" s="20" t="s">
        <v>658</v>
      </c>
      <c r="D153" s="450">
        <v>9300</v>
      </c>
      <c r="E153" s="451">
        <f t="shared" si="6"/>
        <v>9300</v>
      </c>
      <c r="F153" s="452">
        <v>9300</v>
      </c>
      <c r="G153" s="449">
        <v>0</v>
      </c>
      <c r="H153" s="450">
        <v>4650</v>
      </c>
      <c r="I153" s="473">
        <f t="shared" si="7"/>
        <v>4650</v>
      </c>
    </row>
    <row r="154" spans="1:9" outlineLevel="3" x14ac:dyDescent="0.2">
      <c r="A154" s="325" t="s">
        <v>703</v>
      </c>
      <c r="B154" s="324" t="s">
        <v>626</v>
      </c>
      <c r="C154" s="324"/>
      <c r="D154" s="453">
        <v>9300</v>
      </c>
      <c r="E154" s="451">
        <f t="shared" si="6"/>
        <v>9300</v>
      </c>
      <c r="F154" s="455">
        <v>9300</v>
      </c>
      <c r="G154" s="456">
        <v>0</v>
      </c>
      <c r="H154" s="453">
        <v>4650</v>
      </c>
      <c r="I154" s="473">
        <f t="shared" si="7"/>
        <v>4650</v>
      </c>
    </row>
    <row r="155" spans="1:9" outlineLevel="2" x14ac:dyDescent="0.2">
      <c r="A155" s="325" t="s">
        <v>705</v>
      </c>
      <c r="B155" s="324" t="s">
        <v>704</v>
      </c>
      <c r="C155" s="324"/>
      <c r="D155" s="453">
        <v>9300</v>
      </c>
      <c r="E155" s="451">
        <f t="shared" si="6"/>
        <v>9300</v>
      </c>
      <c r="F155" s="455">
        <v>9300</v>
      </c>
      <c r="G155" s="456">
        <v>0</v>
      </c>
      <c r="H155" s="453">
        <v>4650</v>
      </c>
      <c r="I155" s="473">
        <f t="shared" si="7"/>
        <v>4650</v>
      </c>
    </row>
    <row r="156" spans="1:9" outlineLevel="1" x14ac:dyDescent="0.2">
      <c r="A156" s="447" t="s">
        <v>706</v>
      </c>
      <c r="B156" s="446" t="s">
        <v>676</v>
      </c>
      <c r="C156" s="446"/>
      <c r="D156" s="457">
        <v>11376300</v>
      </c>
      <c r="E156" s="458">
        <f t="shared" si="6"/>
        <v>5804862</v>
      </c>
      <c r="F156" s="459">
        <v>3928000</v>
      </c>
      <c r="G156" s="460">
        <v>1876862</v>
      </c>
      <c r="H156" s="457">
        <v>4312189.4800000004</v>
      </c>
      <c r="I156" s="477">
        <f t="shared" si="7"/>
        <v>7064110.5199999996</v>
      </c>
    </row>
    <row r="157" spans="1:9" outlineLevel="7" x14ac:dyDescent="0.2">
      <c r="A157" s="20" t="s">
        <v>707</v>
      </c>
      <c r="B157" s="20" t="s">
        <v>627</v>
      </c>
      <c r="C157" s="20" t="s">
        <v>56</v>
      </c>
      <c r="D157" s="450">
        <v>1384000</v>
      </c>
      <c r="E157" s="451">
        <f t="shared" si="6"/>
        <v>668200</v>
      </c>
      <c r="F157" s="452">
        <v>368500</v>
      </c>
      <c r="G157" s="449">
        <v>299700</v>
      </c>
      <c r="H157" s="450">
        <v>667400</v>
      </c>
      <c r="I157" s="473">
        <f t="shared" si="7"/>
        <v>716600</v>
      </c>
    </row>
    <row r="158" spans="1:9" outlineLevel="3" x14ac:dyDescent="0.2">
      <c r="A158" s="325" t="s">
        <v>709</v>
      </c>
      <c r="B158" s="324" t="s">
        <v>627</v>
      </c>
      <c r="C158" s="324"/>
      <c r="D158" s="453">
        <v>1384000</v>
      </c>
      <c r="E158" s="451">
        <f t="shared" si="6"/>
        <v>668200</v>
      </c>
      <c r="F158" s="455">
        <v>368500</v>
      </c>
      <c r="G158" s="456">
        <v>299700</v>
      </c>
      <c r="H158" s="453">
        <v>667400</v>
      </c>
      <c r="I158" s="473">
        <f t="shared" si="7"/>
        <v>716600</v>
      </c>
    </row>
    <row r="159" spans="1:9" outlineLevel="2" x14ac:dyDescent="0.2">
      <c r="A159" s="325" t="s">
        <v>711</v>
      </c>
      <c r="B159" s="324" t="s">
        <v>710</v>
      </c>
      <c r="C159" s="324"/>
      <c r="D159" s="453">
        <v>1384000</v>
      </c>
      <c r="E159" s="451">
        <f t="shared" si="6"/>
        <v>668200</v>
      </c>
      <c r="F159" s="455">
        <v>368500</v>
      </c>
      <c r="G159" s="456">
        <v>299700</v>
      </c>
      <c r="H159" s="453">
        <v>667400</v>
      </c>
      <c r="I159" s="473">
        <f t="shared" si="7"/>
        <v>716600</v>
      </c>
    </row>
    <row r="160" spans="1:9" outlineLevel="1" x14ac:dyDescent="0.2">
      <c r="A160" s="447" t="s">
        <v>712</v>
      </c>
      <c r="B160" s="446" t="s">
        <v>708</v>
      </c>
      <c r="C160" s="446"/>
      <c r="D160" s="457">
        <v>1384000</v>
      </c>
      <c r="E160" s="461">
        <f t="shared" si="6"/>
        <v>668200</v>
      </c>
      <c r="F160" s="459">
        <v>368500</v>
      </c>
      <c r="G160" s="460">
        <v>299700</v>
      </c>
      <c r="H160" s="457">
        <v>667400</v>
      </c>
      <c r="I160" s="477">
        <f t="shared" si="7"/>
        <v>716600</v>
      </c>
    </row>
    <row r="161" spans="1:9" x14ac:dyDescent="0.2">
      <c r="A161" s="445" t="s">
        <v>713</v>
      </c>
      <c r="B161" s="444" t="s">
        <v>655</v>
      </c>
      <c r="C161" s="444"/>
      <c r="D161" s="462">
        <v>575752300</v>
      </c>
      <c r="E161" s="463">
        <f t="shared" si="6"/>
        <v>327922716.90999997</v>
      </c>
      <c r="F161" s="464">
        <v>184119288.72999999</v>
      </c>
      <c r="G161" s="465">
        <v>143803428.18000001</v>
      </c>
      <c r="H161" s="462">
        <v>260946061.09999999</v>
      </c>
      <c r="I161" s="478">
        <f t="shared" si="7"/>
        <v>314806238.89999998</v>
      </c>
    </row>
    <row r="162" spans="1:9" outlineLevel="7" x14ac:dyDescent="0.2">
      <c r="A162" s="20" t="s">
        <v>715</v>
      </c>
      <c r="B162" s="20" t="s">
        <v>628</v>
      </c>
      <c r="C162" s="20" t="s">
        <v>658</v>
      </c>
      <c r="D162" s="443">
        <v>173000</v>
      </c>
      <c r="E162" s="438">
        <f t="shared" si="6"/>
        <v>173000</v>
      </c>
      <c r="F162" s="442">
        <v>173000</v>
      </c>
      <c r="G162" s="21">
        <v>0</v>
      </c>
      <c r="H162" s="443">
        <v>114850</v>
      </c>
      <c r="I162" s="473">
        <f t="shared" si="7"/>
        <v>58150</v>
      </c>
    </row>
    <row r="163" spans="1:9" outlineLevel="7" x14ac:dyDescent="0.2">
      <c r="A163" s="20" t="s">
        <v>717</v>
      </c>
      <c r="B163" s="20" t="s">
        <v>628</v>
      </c>
      <c r="C163" s="20" t="s">
        <v>659</v>
      </c>
      <c r="D163" s="443">
        <v>1000000</v>
      </c>
      <c r="E163" s="438">
        <f t="shared" si="6"/>
        <v>548200</v>
      </c>
      <c r="F163" s="442">
        <v>543200</v>
      </c>
      <c r="G163" s="21">
        <v>5000</v>
      </c>
      <c r="H163" s="443">
        <v>541800</v>
      </c>
      <c r="I163" s="473">
        <f t="shared" si="7"/>
        <v>458200</v>
      </c>
    </row>
    <row r="164" spans="1:9" outlineLevel="2" x14ac:dyDescent="0.2">
      <c r="A164" s="325" t="s">
        <v>718</v>
      </c>
      <c r="B164" s="324" t="s">
        <v>628</v>
      </c>
      <c r="C164" s="324"/>
      <c r="D164" s="441">
        <v>1173000</v>
      </c>
      <c r="E164" s="438">
        <f t="shared" si="6"/>
        <v>721200</v>
      </c>
      <c r="F164" s="440">
        <v>716200</v>
      </c>
      <c r="G164" s="323">
        <v>5000</v>
      </c>
      <c r="H164" s="441">
        <v>656650</v>
      </c>
      <c r="I164" s="473">
        <f t="shared" si="7"/>
        <v>516350</v>
      </c>
    </row>
    <row r="165" spans="1:9" outlineLevel="7" x14ac:dyDescent="0.2">
      <c r="A165" s="20" t="s">
        <v>719</v>
      </c>
      <c r="B165" s="20" t="s">
        <v>629</v>
      </c>
      <c r="C165" s="20" t="s">
        <v>658</v>
      </c>
      <c r="D165" s="443">
        <v>2586800</v>
      </c>
      <c r="E165" s="438">
        <f t="shared" si="6"/>
        <v>1262350.27</v>
      </c>
      <c r="F165" s="442">
        <v>653000</v>
      </c>
      <c r="G165" s="21">
        <v>609350.27</v>
      </c>
      <c r="H165" s="443">
        <v>1123983.05</v>
      </c>
      <c r="I165" s="473">
        <f t="shared" si="7"/>
        <v>1462816.95</v>
      </c>
    </row>
    <row r="166" spans="1:9" outlineLevel="2" x14ac:dyDescent="0.2">
      <c r="A166" s="325" t="s">
        <v>720</v>
      </c>
      <c r="B166" s="324" t="s">
        <v>629</v>
      </c>
      <c r="C166" s="324"/>
      <c r="D166" s="441">
        <v>2586800</v>
      </c>
      <c r="E166" s="438">
        <f t="shared" si="6"/>
        <v>1262350.27</v>
      </c>
      <c r="F166" s="440">
        <v>653000</v>
      </c>
      <c r="G166" s="323">
        <v>609350.27</v>
      </c>
      <c r="H166" s="441">
        <v>1123983.05</v>
      </c>
      <c r="I166" s="473">
        <f t="shared" si="7"/>
        <v>1462816.95</v>
      </c>
    </row>
    <row r="167" spans="1:9" outlineLevel="1" x14ac:dyDescent="0.2">
      <c r="A167" s="325" t="s">
        <v>721</v>
      </c>
      <c r="B167" s="324" t="s">
        <v>716</v>
      </c>
      <c r="C167" s="324"/>
      <c r="D167" s="441">
        <v>3759800</v>
      </c>
      <c r="E167" s="438">
        <f t="shared" si="6"/>
        <v>1983550.27</v>
      </c>
      <c r="F167" s="440">
        <v>1369200</v>
      </c>
      <c r="G167" s="323">
        <v>614350.27</v>
      </c>
      <c r="H167" s="441">
        <v>1780633.05</v>
      </c>
      <c r="I167" s="473">
        <f t="shared" si="7"/>
        <v>1979166.95</v>
      </c>
    </row>
    <row r="168" spans="1:9" x14ac:dyDescent="0.2">
      <c r="A168" s="325" t="s">
        <v>725</v>
      </c>
      <c r="B168" s="324" t="s">
        <v>714</v>
      </c>
      <c r="C168" s="324"/>
      <c r="D168" s="441">
        <v>3759800</v>
      </c>
      <c r="E168" s="438">
        <f t="shared" si="6"/>
        <v>1983550.27</v>
      </c>
      <c r="F168" s="440">
        <v>1369200</v>
      </c>
      <c r="G168" s="323">
        <v>614350.27</v>
      </c>
      <c r="H168" s="441">
        <v>1780633.05</v>
      </c>
      <c r="I168" s="473">
        <f t="shared" si="7"/>
        <v>1979166.95</v>
      </c>
    </row>
    <row r="169" spans="1:9" x14ac:dyDescent="0.2">
      <c r="A169" s="22" t="s">
        <v>293</v>
      </c>
      <c r="B169" s="23"/>
      <c r="C169" s="23"/>
      <c r="D169" s="439">
        <v>579512100</v>
      </c>
      <c r="E169" s="438">
        <f t="shared" si="6"/>
        <v>329906267.17999995</v>
      </c>
      <c r="F169" s="437">
        <v>185488488.72999999</v>
      </c>
      <c r="G169" s="24">
        <v>144417778.44999999</v>
      </c>
      <c r="H169" s="439">
        <v>262726694.15000001</v>
      </c>
      <c r="I169" s="473">
        <f t="shared" si="7"/>
        <v>316785405.85000002</v>
      </c>
    </row>
  </sheetData>
  <mergeCells count="6">
    <mergeCell ref="E10:G10"/>
    <mergeCell ref="A1:F1"/>
    <mergeCell ref="A6:I6"/>
    <mergeCell ref="A7:G7"/>
    <mergeCell ref="A8:G8"/>
    <mergeCell ref="A9:G9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outlinePr summaryBelow="0"/>
  </sheetPr>
  <dimension ref="A1:J168"/>
  <sheetViews>
    <sheetView showGridLines="0" topLeftCell="A91" workbookViewId="0">
      <selection activeCell="K102" sqref="K102"/>
    </sheetView>
  </sheetViews>
  <sheetFormatPr defaultColWidth="9" defaultRowHeight="12.75" customHeight="1" outlineLevelRow="7" x14ac:dyDescent="0.2"/>
  <cols>
    <col min="1" max="1" width="10.42578125" style="18" customWidth="1"/>
    <col min="2" max="2" width="26.85546875" style="18" customWidth="1"/>
    <col min="3" max="4" width="3" style="18" customWidth="1"/>
    <col min="5" max="5" width="4" style="18" bestFit="1" customWidth="1"/>
    <col min="6" max="6" width="9" style="18" customWidth="1"/>
    <col min="7" max="7" width="20.7109375" style="18" customWidth="1"/>
    <col min="8" max="8" width="4.42578125" style="18" customWidth="1"/>
    <col min="9" max="10" width="13.42578125" style="18" customWidth="1"/>
    <col min="11" max="16384" width="9" style="18"/>
  </cols>
  <sheetData>
    <row r="1" spans="1:10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</row>
    <row r="2" spans="1:10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</row>
    <row r="3" spans="1:10" ht="14.25" x14ac:dyDescent="0.2">
      <c r="A3" s="17"/>
      <c r="B3" s="329"/>
      <c r="C3" s="329"/>
      <c r="D3" s="329"/>
      <c r="E3" s="329"/>
      <c r="F3" s="329"/>
      <c r="G3" s="329"/>
      <c r="H3" s="329"/>
      <c r="I3" s="329"/>
    </row>
    <row r="4" spans="1:10" ht="14.25" x14ac:dyDescent="0.2">
      <c r="A4" s="17" t="s">
        <v>110</v>
      </c>
      <c r="B4" s="329"/>
      <c r="C4" s="329"/>
      <c r="D4" s="329"/>
      <c r="E4" s="19"/>
      <c r="F4" s="329"/>
      <c r="G4" s="19"/>
      <c r="H4" s="19"/>
      <c r="I4" s="329"/>
    </row>
    <row r="5" spans="1:10" x14ac:dyDescent="0.2">
      <c r="A5" s="327" t="s">
        <v>180</v>
      </c>
      <c r="B5" s="327"/>
      <c r="C5" s="327"/>
      <c r="D5" s="327"/>
      <c r="E5" s="327"/>
      <c r="F5" s="327"/>
      <c r="G5" s="327"/>
      <c r="H5" s="327"/>
      <c r="I5" s="327"/>
    </row>
    <row r="6" spans="1:10" x14ac:dyDescent="0.2">
      <c r="A6" s="709"/>
      <c r="B6" s="710"/>
      <c r="C6" s="710"/>
      <c r="D6" s="710"/>
      <c r="E6" s="710"/>
      <c r="F6" s="710"/>
      <c r="G6" s="710"/>
      <c r="H6" s="710"/>
      <c r="I6" s="436"/>
    </row>
    <row r="7" spans="1:10" x14ac:dyDescent="0.2">
      <c r="A7" s="709" t="s">
        <v>385</v>
      </c>
      <c r="B7" s="710"/>
      <c r="C7" s="710"/>
      <c r="D7" s="710"/>
      <c r="E7" s="710"/>
      <c r="F7" s="710"/>
      <c r="G7" s="710"/>
    </row>
    <row r="8" spans="1:10" x14ac:dyDescent="0.2">
      <c r="A8" s="709" t="s">
        <v>181</v>
      </c>
      <c r="B8" s="710"/>
      <c r="C8" s="710"/>
      <c r="D8" s="710"/>
      <c r="E8" s="710"/>
      <c r="F8" s="710"/>
      <c r="G8" s="710"/>
    </row>
    <row r="9" spans="1:10" x14ac:dyDescent="0.2">
      <c r="A9" s="709"/>
      <c r="B9" s="710"/>
      <c r="C9" s="710"/>
      <c r="D9" s="710"/>
      <c r="E9" s="710"/>
      <c r="F9" s="710"/>
      <c r="G9" s="710"/>
    </row>
    <row r="10" spans="1:10" x14ac:dyDescent="0.2">
      <c r="A10" s="328" t="s">
        <v>182</v>
      </c>
      <c r="B10" s="328"/>
      <c r="C10" s="328"/>
      <c r="D10" s="328"/>
      <c r="E10" s="328"/>
      <c r="F10" s="328"/>
      <c r="G10" s="328"/>
      <c r="H10" s="328"/>
      <c r="I10" s="327"/>
    </row>
    <row r="11" spans="1:10" ht="94.5" x14ac:dyDescent="0.2">
      <c r="A11" s="326" t="s">
        <v>387</v>
      </c>
      <c r="B11" s="326" t="s">
        <v>183</v>
      </c>
      <c r="C11" s="326" t="s">
        <v>184</v>
      </c>
      <c r="D11" s="326" t="s">
        <v>185</v>
      </c>
      <c r="E11" s="326" t="s">
        <v>654</v>
      </c>
      <c r="F11" s="326" t="s">
        <v>511</v>
      </c>
      <c r="G11" s="326" t="s">
        <v>186</v>
      </c>
      <c r="H11" s="326" t="s">
        <v>476</v>
      </c>
      <c r="I11" s="326" t="s">
        <v>58</v>
      </c>
      <c r="J11" s="326" t="s">
        <v>388</v>
      </c>
    </row>
    <row r="12" spans="1:10" x14ac:dyDescent="0.2">
      <c r="A12" s="22" t="s">
        <v>293</v>
      </c>
      <c r="B12" s="524"/>
      <c r="C12" s="524"/>
      <c r="D12" s="524"/>
      <c r="E12" s="23"/>
      <c r="F12" s="23"/>
      <c r="G12" s="524"/>
      <c r="H12" s="23"/>
      <c r="I12" s="525">
        <v>575752.30000000005</v>
      </c>
      <c r="J12" s="525">
        <v>260946.1</v>
      </c>
    </row>
    <row r="13" spans="1:10" s="528" customFormat="1" ht="56.25" x14ac:dyDescent="0.2">
      <c r="A13" s="447" t="s">
        <v>655</v>
      </c>
      <c r="B13" s="526" t="s">
        <v>187</v>
      </c>
      <c r="C13" s="526"/>
      <c r="D13" s="526"/>
      <c r="E13" s="446"/>
      <c r="F13" s="446"/>
      <c r="G13" s="526"/>
      <c r="H13" s="446"/>
      <c r="I13" s="527">
        <v>575752.30000000005</v>
      </c>
      <c r="J13" s="527">
        <v>260946.1</v>
      </c>
    </row>
    <row r="14" spans="1:10" s="533" customFormat="1" ht="33.75" outlineLevel="1" x14ac:dyDescent="0.2">
      <c r="A14" s="529" t="s">
        <v>656</v>
      </c>
      <c r="B14" s="530" t="s">
        <v>734</v>
      </c>
      <c r="C14" s="530"/>
      <c r="D14" s="530"/>
      <c r="E14" s="531"/>
      <c r="F14" s="531"/>
      <c r="G14" s="530"/>
      <c r="H14" s="531"/>
      <c r="I14" s="532">
        <v>294154</v>
      </c>
      <c r="J14" s="532">
        <v>133040.4</v>
      </c>
    </row>
    <row r="15" spans="1:10" s="538" customFormat="1" ht="33.75" outlineLevel="2" x14ac:dyDescent="0.2">
      <c r="A15" s="534" t="s">
        <v>657</v>
      </c>
      <c r="B15" s="535" t="s">
        <v>735</v>
      </c>
      <c r="C15" s="535"/>
      <c r="D15" s="535"/>
      <c r="E15" s="536"/>
      <c r="F15" s="536"/>
      <c r="G15" s="535"/>
      <c r="H15" s="536"/>
      <c r="I15" s="537">
        <v>78702</v>
      </c>
      <c r="J15" s="537">
        <v>37620.400000000001</v>
      </c>
    </row>
    <row r="16" spans="1:10" ht="22.5" outlineLevel="3" x14ac:dyDescent="0.2">
      <c r="A16" s="325" t="s">
        <v>585</v>
      </c>
      <c r="B16" s="539" t="s">
        <v>736</v>
      </c>
      <c r="C16" s="539"/>
      <c r="D16" s="539"/>
      <c r="E16" s="324"/>
      <c r="F16" s="324"/>
      <c r="G16" s="539"/>
      <c r="H16" s="324"/>
      <c r="I16" s="540">
        <v>6760</v>
      </c>
      <c r="J16" s="540">
        <v>2668</v>
      </c>
    </row>
    <row r="17" spans="1:10" ht="45" outlineLevel="7" x14ac:dyDescent="0.2">
      <c r="A17" s="20" t="s">
        <v>585</v>
      </c>
      <c r="B17" s="541" t="s">
        <v>736</v>
      </c>
      <c r="C17" s="541" t="s">
        <v>398</v>
      </c>
      <c r="D17" s="541" t="s">
        <v>730</v>
      </c>
      <c r="E17" s="20" t="s">
        <v>658</v>
      </c>
      <c r="F17" s="20" t="s">
        <v>513</v>
      </c>
      <c r="G17" s="541" t="s">
        <v>374</v>
      </c>
      <c r="H17" s="20" t="s">
        <v>477</v>
      </c>
      <c r="I17" s="542">
        <v>54.5</v>
      </c>
      <c r="J17" s="542">
        <v>21.2</v>
      </c>
    </row>
    <row r="18" spans="1:10" ht="45" outlineLevel="7" x14ac:dyDescent="0.2">
      <c r="A18" s="20" t="s">
        <v>585</v>
      </c>
      <c r="B18" s="541" t="s">
        <v>736</v>
      </c>
      <c r="C18" s="541" t="s">
        <v>398</v>
      </c>
      <c r="D18" s="541" t="s">
        <v>730</v>
      </c>
      <c r="E18" s="20" t="s">
        <v>659</v>
      </c>
      <c r="F18" s="20" t="s">
        <v>513</v>
      </c>
      <c r="G18" s="541" t="s">
        <v>374</v>
      </c>
      <c r="H18" s="20" t="s">
        <v>477</v>
      </c>
      <c r="I18" s="542">
        <v>6705.5</v>
      </c>
      <c r="J18" s="542">
        <v>2646.8</v>
      </c>
    </row>
    <row r="19" spans="1:10" ht="67.5" outlineLevel="3" x14ac:dyDescent="0.2">
      <c r="A19" s="325" t="s">
        <v>586</v>
      </c>
      <c r="B19" s="539" t="s">
        <v>292</v>
      </c>
      <c r="C19" s="539"/>
      <c r="D19" s="539"/>
      <c r="E19" s="324"/>
      <c r="F19" s="324"/>
      <c r="G19" s="539"/>
      <c r="H19" s="324"/>
      <c r="I19" s="540">
        <v>4285</v>
      </c>
      <c r="J19" s="540">
        <v>1386.2</v>
      </c>
    </row>
    <row r="20" spans="1:10" ht="67.5" outlineLevel="7" x14ac:dyDescent="0.2">
      <c r="A20" s="20" t="s">
        <v>586</v>
      </c>
      <c r="B20" s="541" t="s">
        <v>292</v>
      </c>
      <c r="C20" s="541" t="s">
        <v>398</v>
      </c>
      <c r="D20" s="541" t="s">
        <v>729</v>
      </c>
      <c r="E20" s="20" t="s">
        <v>658</v>
      </c>
      <c r="F20" s="20" t="s">
        <v>513</v>
      </c>
      <c r="G20" s="541" t="s">
        <v>374</v>
      </c>
      <c r="H20" s="20" t="s">
        <v>479</v>
      </c>
      <c r="I20" s="542">
        <v>43.1</v>
      </c>
      <c r="J20" s="542">
        <v>13</v>
      </c>
    </row>
    <row r="21" spans="1:10" ht="67.5" outlineLevel="7" x14ac:dyDescent="0.2">
      <c r="A21" s="20" t="s">
        <v>586</v>
      </c>
      <c r="B21" s="541" t="s">
        <v>292</v>
      </c>
      <c r="C21" s="541" t="s">
        <v>398</v>
      </c>
      <c r="D21" s="541" t="s">
        <v>729</v>
      </c>
      <c r="E21" s="20" t="s">
        <v>659</v>
      </c>
      <c r="F21" s="20" t="s">
        <v>513</v>
      </c>
      <c r="G21" s="541" t="s">
        <v>374</v>
      </c>
      <c r="H21" s="20" t="s">
        <v>479</v>
      </c>
      <c r="I21" s="542">
        <v>4242</v>
      </c>
      <c r="J21" s="542">
        <v>1373.2</v>
      </c>
    </row>
    <row r="22" spans="1:10" ht="56.25" outlineLevel="3" x14ac:dyDescent="0.2">
      <c r="A22" s="325" t="s">
        <v>587</v>
      </c>
      <c r="B22" s="539" t="s">
        <v>737</v>
      </c>
      <c r="C22" s="539"/>
      <c r="D22" s="539"/>
      <c r="E22" s="324"/>
      <c r="F22" s="324"/>
      <c r="G22" s="539"/>
      <c r="H22" s="324"/>
      <c r="I22" s="540">
        <v>8812</v>
      </c>
      <c r="J22" s="540">
        <v>8768</v>
      </c>
    </row>
    <row r="23" spans="1:10" ht="56.25" outlineLevel="7" x14ac:dyDescent="0.2">
      <c r="A23" s="20" t="s">
        <v>587</v>
      </c>
      <c r="B23" s="541" t="s">
        <v>737</v>
      </c>
      <c r="C23" s="541" t="s">
        <v>398</v>
      </c>
      <c r="D23" s="541" t="s">
        <v>729</v>
      </c>
      <c r="E23" s="20" t="s">
        <v>658</v>
      </c>
      <c r="F23" s="20" t="s">
        <v>513</v>
      </c>
      <c r="G23" s="541" t="s">
        <v>374</v>
      </c>
      <c r="H23" s="20" t="s">
        <v>479</v>
      </c>
      <c r="I23" s="542">
        <v>89.5</v>
      </c>
      <c r="J23" s="542">
        <v>70.2</v>
      </c>
    </row>
    <row r="24" spans="1:10" ht="56.25" outlineLevel="7" x14ac:dyDescent="0.2">
      <c r="A24" s="20" t="s">
        <v>587</v>
      </c>
      <c r="B24" s="541" t="s">
        <v>737</v>
      </c>
      <c r="C24" s="541" t="s">
        <v>398</v>
      </c>
      <c r="D24" s="541" t="s">
        <v>729</v>
      </c>
      <c r="E24" s="20" t="s">
        <v>659</v>
      </c>
      <c r="F24" s="20" t="s">
        <v>513</v>
      </c>
      <c r="G24" s="541" t="s">
        <v>374</v>
      </c>
      <c r="H24" s="20" t="s">
        <v>479</v>
      </c>
      <c r="I24" s="542">
        <v>8722.5</v>
      </c>
      <c r="J24" s="542">
        <v>8697.7999999999993</v>
      </c>
    </row>
    <row r="25" spans="1:10" ht="78.75" outlineLevel="3" x14ac:dyDescent="0.2">
      <c r="A25" s="325" t="s">
        <v>588</v>
      </c>
      <c r="B25" s="539" t="s">
        <v>738</v>
      </c>
      <c r="C25" s="539"/>
      <c r="D25" s="539"/>
      <c r="E25" s="324"/>
      <c r="F25" s="324"/>
      <c r="G25" s="539"/>
      <c r="H25" s="324"/>
      <c r="I25" s="540">
        <v>18</v>
      </c>
      <c r="J25" s="540">
        <v>8.1999999999999993</v>
      </c>
    </row>
    <row r="26" spans="1:10" ht="67.5" outlineLevel="7" x14ac:dyDescent="0.2">
      <c r="A26" s="20" t="s">
        <v>588</v>
      </c>
      <c r="B26" s="541" t="s">
        <v>738</v>
      </c>
      <c r="C26" s="541" t="s">
        <v>398</v>
      </c>
      <c r="D26" s="541" t="s">
        <v>729</v>
      </c>
      <c r="E26" s="20" t="s">
        <v>658</v>
      </c>
      <c r="F26" s="20" t="s">
        <v>513</v>
      </c>
      <c r="G26" s="541" t="s">
        <v>374</v>
      </c>
      <c r="H26" s="20" t="s">
        <v>479</v>
      </c>
      <c r="I26" s="542">
        <v>0.2</v>
      </c>
      <c r="J26" s="542">
        <v>0.1</v>
      </c>
    </row>
    <row r="27" spans="1:10" ht="67.5" outlineLevel="7" x14ac:dyDescent="0.2">
      <c r="A27" s="20" t="s">
        <v>588</v>
      </c>
      <c r="B27" s="541" t="s">
        <v>738</v>
      </c>
      <c r="C27" s="541" t="s">
        <v>398</v>
      </c>
      <c r="D27" s="541" t="s">
        <v>729</v>
      </c>
      <c r="E27" s="20" t="s">
        <v>659</v>
      </c>
      <c r="F27" s="20" t="s">
        <v>513</v>
      </c>
      <c r="G27" s="541" t="s">
        <v>374</v>
      </c>
      <c r="H27" s="20" t="s">
        <v>479</v>
      </c>
      <c r="I27" s="542">
        <v>17.8</v>
      </c>
      <c r="J27" s="542">
        <v>8.1</v>
      </c>
    </row>
    <row r="28" spans="1:10" ht="45" outlineLevel="3" x14ac:dyDescent="0.2">
      <c r="A28" s="325" t="s">
        <v>589</v>
      </c>
      <c r="B28" s="539" t="s">
        <v>739</v>
      </c>
      <c r="C28" s="539"/>
      <c r="D28" s="539"/>
      <c r="E28" s="324"/>
      <c r="F28" s="324"/>
      <c r="G28" s="539"/>
      <c r="H28" s="324"/>
      <c r="I28" s="540">
        <v>3063</v>
      </c>
      <c r="J28" s="540">
        <v>1530.6</v>
      </c>
    </row>
    <row r="29" spans="1:10" ht="45" outlineLevel="7" x14ac:dyDescent="0.2">
      <c r="A29" s="20" t="s">
        <v>589</v>
      </c>
      <c r="B29" s="541" t="s">
        <v>739</v>
      </c>
      <c r="C29" s="541" t="s">
        <v>398</v>
      </c>
      <c r="D29" s="541" t="s">
        <v>729</v>
      </c>
      <c r="E29" s="20" t="s">
        <v>658</v>
      </c>
      <c r="F29" s="20" t="s">
        <v>513</v>
      </c>
      <c r="G29" s="541" t="s">
        <v>374</v>
      </c>
      <c r="H29" s="20" t="s">
        <v>478</v>
      </c>
      <c r="I29" s="542">
        <v>34.5</v>
      </c>
      <c r="J29" s="542">
        <v>12.4</v>
      </c>
    </row>
    <row r="30" spans="1:10" ht="45" outlineLevel="7" x14ac:dyDescent="0.2">
      <c r="A30" s="20" t="s">
        <v>589</v>
      </c>
      <c r="B30" s="541" t="s">
        <v>739</v>
      </c>
      <c r="C30" s="541" t="s">
        <v>398</v>
      </c>
      <c r="D30" s="541" t="s">
        <v>729</v>
      </c>
      <c r="E30" s="20" t="s">
        <v>659</v>
      </c>
      <c r="F30" s="20" t="s">
        <v>513</v>
      </c>
      <c r="G30" s="541" t="s">
        <v>374</v>
      </c>
      <c r="H30" s="20" t="s">
        <v>478</v>
      </c>
      <c r="I30" s="542">
        <v>3028.5</v>
      </c>
      <c r="J30" s="542">
        <v>1518.2</v>
      </c>
    </row>
    <row r="31" spans="1:10" ht="33.75" outlineLevel="3" x14ac:dyDescent="0.2">
      <c r="A31" s="325" t="s">
        <v>590</v>
      </c>
      <c r="B31" s="539" t="s">
        <v>740</v>
      </c>
      <c r="C31" s="539"/>
      <c r="D31" s="539"/>
      <c r="E31" s="324"/>
      <c r="F31" s="324"/>
      <c r="G31" s="539"/>
      <c r="H31" s="324"/>
      <c r="I31" s="540">
        <v>354</v>
      </c>
      <c r="J31" s="540">
        <v>91.4</v>
      </c>
    </row>
    <row r="32" spans="1:10" ht="45" outlineLevel="7" x14ac:dyDescent="0.2">
      <c r="A32" s="20" t="s">
        <v>590</v>
      </c>
      <c r="B32" s="541" t="s">
        <v>740</v>
      </c>
      <c r="C32" s="541" t="s">
        <v>398</v>
      </c>
      <c r="D32" s="541" t="s">
        <v>729</v>
      </c>
      <c r="E32" s="20" t="s">
        <v>658</v>
      </c>
      <c r="F32" s="20" t="s">
        <v>513</v>
      </c>
      <c r="G32" s="541" t="s">
        <v>374</v>
      </c>
      <c r="H32" s="20" t="s">
        <v>478</v>
      </c>
      <c r="I32" s="542">
        <v>2.8</v>
      </c>
      <c r="J32" s="542">
        <v>0.7</v>
      </c>
    </row>
    <row r="33" spans="1:10" ht="45" outlineLevel="7" x14ac:dyDescent="0.2">
      <c r="A33" s="20" t="s">
        <v>590</v>
      </c>
      <c r="B33" s="541" t="s">
        <v>740</v>
      </c>
      <c r="C33" s="541" t="s">
        <v>398</v>
      </c>
      <c r="D33" s="541" t="s">
        <v>729</v>
      </c>
      <c r="E33" s="20" t="s">
        <v>659</v>
      </c>
      <c r="F33" s="20" t="s">
        <v>513</v>
      </c>
      <c r="G33" s="541" t="s">
        <v>374</v>
      </c>
      <c r="H33" s="20" t="s">
        <v>478</v>
      </c>
      <c r="I33" s="542">
        <v>351.2</v>
      </c>
      <c r="J33" s="542">
        <v>90.7</v>
      </c>
    </row>
    <row r="34" spans="1:10" ht="157.5" outlineLevel="3" x14ac:dyDescent="0.2">
      <c r="A34" s="325" t="s">
        <v>591</v>
      </c>
      <c r="B34" s="543" t="s">
        <v>741</v>
      </c>
      <c r="C34" s="539"/>
      <c r="D34" s="539"/>
      <c r="E34" s="324"/>
      <c r="F34" s="324"/>
      <c r="G34" s="539"/>
      <c r="H34" s="324"/>
      <c r="I34" s="540">
        <v>298</v>
      </c>
      <c r="J34" s="540">
        <v>134.4</v>
      </c>
    </row>
    <row r="35" spans="1:10" ht="135" outlineLevel="7" x14ac:dyDescent="0.2">
      <c r="A35" s="20" t="s">
        <v>591</v>
      </c>
      <c r="B35" s="544" t="s">
        <v>741</v>
      </c>
      <c r="C35" s="541" t="s">
        <v>398</v>
      </c>
      <c r="D35" s="541" t="s">
        <v>729</v>
      </c>
      <c r="E35" s="20" t="s">
        <v>658</v>
      </c>
      <c r="F35" s="20" t="s">
        <v>513</v>
      </c>
      <c r="G35" s="541" t="s">
        <v>374</v>
      </c>
      <c r="H35" s="20" t="s">
        <v>478</v>
      </c>
      <c r="I35" s="542">
        <v>2.4</v>
      </c>
      <c r="J35" s="542">
        <v>1.1000000000000001</v>
      </c>
    </row>
    <row r="36" spans="1:10" ht="135" outlineLevel="7" x14ac:dyDescent="0.2">
      <c r="A36" s="20" t="s">
        <v>591</v>
      </c>
      <c r="B36" s="544" t="s">
        <v>741</v>
      </c>
      <c r="C36" s="541" t="s">
        <v>398</v>
      </c>
      <c r="D36" s="541" t="s">
        <v>729</v>
      </c>
      <c r="E36" s="20" t="s">
        <v>659</v>
      </c>
      <c r="F36" s="20" t="s">
        <v>513</v>
      </c>
      <c r="G36" s="541" t="s">
        <v>374</v>
      </c>
      <c r="H36" s="20" t="s">
        <v>478</v>
      </c>
      <c r="I36" s="542">
        <v>295.60000000000002</v>
      </c>
      <c r="J36" s="542">
        <v>133.30000000000001</v>
      </c>
    </row>
    <row r="37" spans="1:10" ht="67.5" outlineLevel="3" x14ac:dyDescent="0.2">
      <c r="A37" s="325" t="s">
        <v>592</v>
      </c>
      <c r="B37" s="539" t="s">
        <v>742</v>
      </c>
      <c r="C37" s="539"/>
      <c r="D37" s="539"/>
      <c r="E37" s="324"/>
      <c r="F37" s="324"/>
      <c r="G37" s="539"/>
      <c r="H37" s="324"/>
      <c r="I37" s="540">
        <v>37</v>
      </c>
      <c r="J37" s="540">
        <v>18.399999999999999</v>
      </c>
    </row>
    <row r="38" spans="1:10" ht="56.25" outlineLevel="7" x14ac:dyDescent="0.2">
      <c r="A38" s="20" t="s">
        <v>592</v>
      </c>
      <c r="B38" s="541" t="s">
        <v>742</v>
      </c>
      <c r="C38" s="541" t="s">
        <v>398</v>
      </c>
      <c r="D38" s="541" t="s">
        <v>729</v>
      </c>
      <c r="E38" s="20" t="s">
        <v>658</v>
      </c>
      <c r="F38" s="20" t="s">
        <v>513</v>
      </c>
      <c r="G38" s="541" t="s">
        <v>374</v>
      </c>
      <c r="H38" s="20" t="s">
        <v>478</v>
      </c>
      <c r="I38" s="542">
        <v>0.7</v>
      </c>
      <c r="J38" s="542">
        <v>0.3</v>
      </c>
    </row>
    <row r="39" spans="1:10" ht="56.25" outlineLevel="7" x14ac:dyDescent="0.2">
      <c r="A39" s="20" t="s">
        <v>592</v>
      </c>
      <c r="B39" s="541" t="s">
        <v>742</v>
      </c>
      <c r="C39" s="541" t="s">
        <v>398</v>
      </c>
      <c r="D39" s="541" t="s">
        <v>729</v>
      </c>
      <c r="E39" s="20" t="s">
        <v>659</v>
      </c>
      <c r="F39" s="20" t="s">
        <v>513</v>
      </c>
      <c r="G39" s="541" t="s">
        <v>374</v>
      </c>
      <c r="H39" s="20" t="s">
        <v>478</v>
      </c>
      <c r="I39" s="542">
        <v>36.299999999999997</v>
      </c>
      <c r="J39" s="542">
        <v>18.100000000000001</v>
      </c>
    </row>
    <row r="40" spans="1:10" ht="45" outlineLevel="3" x14ac:dyDescent="0.2">
      <c r="A40" s="325" t="s">
        <v>593</v>
      </c>
      <c r="B40" s="539" t="s">
        <v>743</v>
      </c>
      <c r="C40" s="539"/>
      <c r="D40" s="539"/>
      <c r="E40" s="324"/>
      <c r="F40" s="324"/>
      <c r="G40" s="539"/>
      <c r="H40" s="324"/>
      <c r="I40" s="540">
        <v>41728</v>
      </c>
      <c r="J40" s="540">
        <v>17448.5</v>
      </c>
    </row>
    <row r="41" spans="1:10" ht="45" outlineLevel="7" x14ac:dyDescent="0.2">
      <c r="A41" s="20" t="s">
        <v>593</v>
      </c>
      <c r="B41" s="541" t="s">
        <v>743</v>
      </c>
      <c r="C41" s="541" t="s">
        <v>398</v>
      </c>
      <c r="D41" s="541" t="s">
        <v>729</v>
      </c>
      <c r="E41" s="20" t="s">
        <v>658</v>
      </c>
      <c r="F41" s="20" t="s">
        <v>513</v>
      </c>
      <c r="G41" s="541" t="s">
        <v>374</v>
      </c>
      <c r="H41" s="20" t="s">
        <v>478</v>
      </c>
      <c r="I41" s="542">
        <v>453.8</v>
      </c>
      <c r="J41" s="542">
        <v>159</v>
      </c>
    </row>
    <row r="42" spans="1:10" ht="45" outlineLevel="7" x14ac:dyDescent="0.2">
      <c r="A42" s="20" t="s">
        <v>593</v>
      </c>
      <c r="B42" s="541" t="s">
        <v>743</v>
      </c>
      <c r="C42" s="541" t="s">
        <v>398</v>
      </c>
      <c r="D42" s="541" t="s">
        <v>729</v>
      </c>
      <c r="E42" s="20" t="s">
        <v>659</v>
      </c>
      <c r="F42" s="20" t="s">
        <v>513</v>
      </c>
      <c r="G42" s="541" t="s">
        <v>374</v>
      </c>
      <c r="H42" s="20" t="s">
        <v>478</v>
      </c>
      <c r="I42" s="542">
        <v>41274.199999999997</v>
      </c>
      <c r="J42" s="542">
        <v>17289.5</v>
      </c>
    </row>
    <row r="43" spans="1:10" ht="33.75" outlineLevel="3" x14ac:dyDescent="0.2">
      <c r="A43" s="325" t="s">
        <v>594</v>
      </c>
      <c r="B43" s="539" t="s">
        <v>188</v>
      </c>
      <c r="C43" s="539"/>
      <c r="D43" s="539"/>
      <c r="E43" s="324"/>
      <c r="F43" s="324"/>
      <c r="G43" s="539"/>
      <c r="H43" s="324"/>
      <c r="I43" s="540">
        <v>43</v>
      </c>
      <c r="J43" s="540">
        <v>14</v>
      </c>
    </row>
    <row r="44" spans="1:10" ht="45" outlineLevel="7" x14ac:dyDescent="0.2">
      <c r="A44" s="20" t="s">
        <v>594</v>
      </c>
      <c r="B44" s="541" t="s">
        <v>188</v>
      </c>
      <c r="C44" s="541" t="s">
        <v>398</v>
      </c>
      <c r="D44" s="541" t="s">
        <v>729</v>
      </c>
      <c r="E44" s="20" t="s">
        <v>658</v>
      </c>
      <c r="F44" s="20" t="s">
        <v>513</v>
      </c>
      <c r="G44" s="541" t="s">
        <v>374</v>
      </c>
      <c r="H44" s="20" t="s">
        <v>478</v>
      </c>
      <c r="I44" s="542">
        <v>1.4</v>
      </c>
      <c r="J44" s="542">
        <v>0.3</v>
      </c>
    </row>
    <row r="45" spans="1:10" ht="45" outlineLevel="7" x14ac:dyDescent="0.2">
      <c r="A45" s="20" t="s">
        <v>594</v>
      </c>
      <c r="B45" s="541" t="s">
        <v>188</v>
      </c>
      <c r="C45" s="541" t="s">
        <v>398</v>
      </c>
      <c r="D45" s="541" t="s">
        <v>729</v>
      </c>
      <c r="E45" s="20" t="s">
        <v>659</v>
      </c>
      <c r="F45" s="20" t="s">
        <v>513</v>
      </c>
      <c r="G45" s="541" t="s">
        <v>374</v>
      </c>
      <c r="H45" s="20" t="s">
        <v>478</v>
      </c>
      <c r="I45" s="542">
        <v>41.6</v>
      </c>
      <c r="J45" s="542">
        <v>13.7</v>
      </c>
    </row>
    <row r="46" spans="1:10" ht="33.75" outlineLevel="3" x14ac:dyDescent="0.2">
      <c r="A46" s="325" t="s">
        <v>595</v>
      </c>
      <c r="B46" s="539" t="s">
        <v>744</v>
      </c>
      <c r="C46" s="539"/>
      <c r="D46" s="539"/>
      <c r="E46" s="324"/>
      <c r="F46" s="324"/>
      <c r="G46" s="539"/>
      <c r="H46" s="324"/>
      <c r="I46" s="540">
        <v>1186</v>
      </c>
      <c r="J46" s="540">
        <v>509.3</v>
      </c>
    </row>
    <row r="47" spans="1:10" ht="45" outlineLevel="7" x14ac:dyDescent="0.2">
      <c r="A47" s="20" t="s">
        <v>595</v>
      </c>
      <c r="B47" s="541" t="s">
        <v>744</v>
      </c>
      <c r="C47" s="541" t="s">
        <v>398</v>
      </c>
      <c r="D47" s="541" t="s">
        <v>729</v>
      </c>
      <c r="E47" s="20" t="s">
        <v>658</v>
      </c>
      <c r="F47" s="20" t="s">
        <v>513</v>
      </c>
      <c r="G47" s="541" t="s">
        <v>374</v>
      </c>
      <c r="H47" s="20" t="s">
        <v>478</v>
      </c>
      <c r="I47" s="542">
        <v>12</v>
      </c>
      <c r="J47" s="542">
        <v>4.4000000000000004</v>
      </c>
    </row>
    <row r="48" spans="1:10" ht="45" outlineLevel="7" x14ac:dyDescent="0.2">
      <c r="A48" s="20" t="s">
        <v>595</v>
      </c>
      <c r="B48" s="541" t="s">
        <v>744</v>
      </c>
      <c r="C48" s="541" t="s">
        <v>398</v>
      </c>
      <c r="D48" s="541" t="s">
        <v>729</v>
      </c>
      <c r="E48" s="20" t="s">
        <v>659</v>
      </c>
      <c r="F48" s="20" t="s">
        <v>513</v>
      </c>
      <c r="G48" s="541" t="s">
        <v>374</v>
      </c>
      <c r="H48" s="20" t="s">
        <v>478</v>
      </c>
      <c r="I48" s="542">
        <v>1174</v>
      </c>
      <c r="J48" s="542">
        <v>504.9</v>
      </c>
    </row>
    <row r="49" spans="1:10" ht="56.25" outlineLevel="3" x14ac:dyDescent="0.2">
      <c r="A49" s="325" t="s">
        <v>597</v>
      </c>
      <c r="B49" s="539" t="s">
        <v>745</v>
      </c>
      <c r="C49" s="539"/>
      <c r="D49" s="539"/>
      <c r="E49" s="324"/>
      <c r="F49" s="324"/>
      <c r="G49" s="539"/>
      <c r="H49" s="324"/>
      <c r="I49" s="540">
        <v>11324</v>
      </c>
      <c r="J49" s="540">
        <v>4794.5</v>
      </c>
    </row>
    <row r="50" spans="1:10" ht="45" outlineLevel="7" x14ac:dyDescent="0.2">
      <c r="A50" s="20" t="s">
        <v>597</v>
      </c>
      <c r="B50" s="541" t="s">
        <v>745</v>
      </c>
      <c r="C50" s="541" t="s">
        <v>398</v>
      </c>
      <c r="D50" s="541" t="s">
        <v>729</v>
      </c>
      <c r="E50" s="20" t="s">
        <v>658</v>
      </c>
      <c r="F50" s="20" t="s">
        <v>513</v>
      </c>
      <c r="G50" s="541" t="s">
        <v>374</v>
      </c>
      <c r="H50" s="20" t="s">
        <v>478</v>
      </c>
      <c r="I50" s="542">
        <v>170.6</v>
      </c>
      <c r="J50" s="542">
        <v>52.2</v>
      </c>
    </row>
    <row r="51" spans="1:10" ht="45" outlineLevel="7" x14ac:dyDescent="0.2">
      <c r="A51" s="20" t="s">
        <v>597</v>
      </c>
      <c r="B51" s="541" t="s">
        <v>745</v>
      </c>
      <c r="C51" s="541" t="s">
        <v>398</v>
      </c>
      <c r="D51" s="541" t="s">
        <v>729</v>
      </c>
      <c r="E51" s="20" t="s">
        <v>659</v>
      </c>
      <c r="F51" s="20" t="s">
        <v>513</v>
      </c>
      <c r="G51" s="541" t="s">
        <v>374</v>
      </c>
      <c r="H51" s="20" t="s">
        <v>478</v>
      </c>
      <c r="I51" s="542">
        <v>11153.4</v>
      </c>
      <c r="J51" s="542">
        <v>4742.3</v>
      </c>
    </row>
    <row r="52" spans="1:10" ht="123.75" outlineLevel="3" x14ac:dyDescent="0.2">
      <c r="A52" s="325" t="s">
        <v>55</v>
      </c>
      <c r="B52" s="543" t="s">
        <v>189</v>
      </c>
      <c r="C52" s="539"/>
      <c r="D52" s="539"/>
      <c r="E52" s="324"/>
      <c r="F52" s="324"/>
      <c r="G52" s="539"/>
      <c r="H52" s="324"/>
      <c r="I52" s="540">
        <v>145</v>
      </c>
      <c r="J52" s="540">
        <v>0</v>
      </c>
    </row>
    <row r="53" spans="1:10" ht="112.5" outlineLevel="7" x14ac:dyDescent="0.2">
      <c r="A53" s="20" t="s">
        <v>55</v>
      </c>
      <c r="B53" s="544" t="s">
        <v>189</v>
      </c>
      <c r="C53" s="541" t="s">
        <v>398</v>
      </c>
      <c r="D53" s="541" t="s">
        <v>729</v>
      </c>
      <c r="E53" s="20" t="s">
        <v>658</v>
      </c>
      <c r="F53" s="20" t="s">
        <v>513</v>
      </c>
      <c r="G53" s="541" t="s">
        <v>374</v>
      </c>
      <c r="H53" s="20" t="s">
        <v>478</v>
      </c>
      <c r="I53" s="542">
        <v>5</v>
      </c>
      <c r="J53" s="542">
        <v>0</v>
      </c>
    </row>
    <row r="54" spans="1:10" ht="112.5" outlineLevel="7" x14ac:dyDescent="0.2">
      <c r="A54" s="20" t="s">
        <v>55</v>
      </c>
      <c r="B54" s="544" t="s">
        <v>189</v>
      </c>
      <c r="C54" s="541" t="s">
        <v>398</v>
      </c>
      <c r="D54" s="541" t="s">
        <v>729</v>
      </c>
      <c r="E54" s="20" t="s">
        <v>659</v>
      </c>
      <c r="F54" s="20" t="s">
        <v>513</v>
      </c>
      <c r="G54" s="541" t="s">
        <v>374</v>
      </c>
      <c r="H54" s="20" t="s">
        <v>478</v>
      </c>
      <c r="I54" s="542">
        <v>140</v>
      </c>
      <c r="J54" s="542">
        <v>0</v>
      </c>
    </row>
    <row r="55" spans="1:10" ht="33.75" outlineLevel="3" x14ac:dyDescent="0.2">
      <c r="A55" s="325" t="s">
        <v>598</v>
      </c>
      <c r="B55" s="539" t="s">
        <v>746</v>
      </c>
      <c r="C55" s="539"/>
      <c r="D55" s="539"/>
      <c r="E55" s="324"/>
      <c r="F55" s="324"/>
      <c r="G55" s="539"/>
      <c r="H55" s="324"/>
      <c r="I55" s="540">
        <v>598</v>
      </c>
      <c r="J55" s="540">
        <v>248.3</v>
      </c>
    </row>
    <row r="56" spans="1:10" ht="45" outlineLevel="7" x14ac:dyDescent="0.2">
      <c r="A56" s="20" t="s">
        <v>598</v>
      </c>
      <c r="B56" s="541" t="s">
        <v>746</v>
      </c>
      <c r="C56" s="541" t="s">
        <v>398</v>
      </c>
      <c r="D56" s="541" t="s">
        <v>729</v>
      </c>
      <c r="E56" s="20" t="s">
        <v>658</v>
      </c>
      <c r="F56" s="20" t="s">
        <v>513</v>
      </c>
      <c r="G56" s="541" t="s">
        <v>374</v>
      </c>
      <c r="H56" s="20" t="s">
        <v>478</v>
      </c>
      <c r="I56" s="542">
        <v>9</v>
      </c>
      <c r="J56" s="542">
        <v>3.7</v>
      </c>
    </row>
    <row r="57" spans="1:10" ht="45" outlineLevel="7" x14ac:dyDescent="0.2">
      <c r="A57" s="20" t="s">
        <v>598</v>
      </c>
      <c r="B57" s="541" t="s">
        <v>746</v>
      </c>
      <c r="C57" s="541" t="s">
        <v>398</v>
      </c>
      <c r="D57" s="541" t="s">
        <v>729</v>
      </c>
      <c r="E57" s="20" t="s">
        <v>659</v>
      </c>
      <c r="F57" s="20" t="s">
        <v>513</v>
      </c>
      <c r="G57" s="541" t="s">
        <v>374</v>
      </c>
      <c r="H57" s="20" t="s">
        <v>478</v>
      </c>
      <c r="I57" s="542">
        <v>589</v>
      </c>
      <c r="J57" s="542">
        <v>244.5</v>
      </c>
    </row>
    <row r="58" spans="1:10" ht="56.25" outlineLevel="3" x14ac:dyDescent="0.2">
      <c r="A58" s="325" t="s">
        <v>599</v>
      </c>
      <c r="B58" s="539" t="s">
        <v>747</v>
      </c>
      <c r="C58" s="539"/>
      <c r="D58" s="539"/>
      <c r="E58" s="324"/>
      <c r="F58" s="324"/>
      <c r="G58" s="539"/>
      <c r="H58" s="324"/>
      <c r="I58" s="540">
        <v>51</v>
      </c>
      <c r="J58" s="540">
        <v>0.5</v>
      </c>
    </row>
    <row r="59" spans="1:10" ht="45" outlineLevel="7" x14ac:dyDescent="0.2">
      <c r="A59" s="20" t="s">
        <v>599</v>
      </c>
      <c r="B59" s="541" t="s">
        <v>747</v>
      </c>
      <c r="C59" s="541" t="s">
        <v>398</v>
      </c>
      <c r="D59" s="541" t="s">
        <v>729</v>
      </c>
      <c r="E59" s="20" t="s">
        <v>659</v>
      </c>
      <c r="F59" s="20" t="s">
        <v>513</v>
      </c>
      <c r="G59" s="541" t="s">
        <v>374</v>
      </c>
      <c r="H59" s="20" t="s">
        <v>478</v>
      </c>
      <c r="I59" s="542">
        <v>51</v>
      </c>
      <c r="J59" s="542">
        <v>0.5</v>
      </c>
    </row>
    <row r="60" spans="1:10" s="538" customFormat="1" ht="56.25" outlineLevel="2" x14ac:dyDescent="0.2">
      <c r="A60" s="534" t="s">
        <v>660</v>
      </c>
      <c r="B60" s="535" t="s">
        <v>748</v>
      </c>
      <c r="C60" s="535"/>
      <c r="D60" s="535"/>
      <c r="E60" s="536"/>
      <c r="F60" s="536"/>
      <c r="G60" s="535"/>
      <c r="H60" s="536"/>
      <c r="I60" s="537">
        <v>214730</v>
      </c>
      <c r="J60" s="537">
        <v>95120.3</v>
      </c>
    </row>
    <row r="61" spans="1:10" ht="45" outlineLevel="3" x14ac:dyDescent="0.2">
      <c r="A61" s="325" t="s">
        <v>600</v>
      </c>
      <c r="B61" s="539" t="s">
        <v>749</v>
      </c>
      <c r="C61" s="539"/>
      <c r="D61" s="539"/>
      <c r="E61" s="324"/>
      <c r="F61" s="324"/>
      <c r="G61" s="539"/>
      <c r="H61" s="324"/>
      <c r="I61" s="540">
        <v>155594</v>
      </c>
      <c r="J61" s="540">
        <v>62209.599999999999</v>
      </c>
    </row>
    <row r="62" spans="1:10" ht="45" outlineLevel="7" x14ac:dyDescent="0.2">
      <c r="A62" s="20" t="s">
        <v>600</v>
      </c>
      <c r="B62" s="541" t="s">
        <v>749</v>
      </c>
      <c r="C62" s="541" t="s">
        <v>398</v>
      </c>
      <c r="D62" s="541" t="s">
        <v>729</v>
      </c>
      <c r="E62" s="20" t="s">
        <v>658</v>
      </c>
      <c r="F62" s="20" t="s">
        <v>513</v>
      </c>
      <c r="G62" s="541" t="s">
        <v>374</v>
      </c>
      <c r="H62" s="20" t="s">
        <v>479</v>
      </c>
      <c r="I62" s="542">
        <v>4125</v>
      </c>
      <c r="J62" s="542">
        <v>835.3</v>
      </c>
    </row>
    <row r="63" spans="1:10" ht="45" outlineLevel="7" x14ac:dyDescent="0.2">
      <c r="A63" s="20" t="s">
        <v>600</v>
      </c>
      <c r="B63" s="541" t="s">
        <v>749</v>
      </c>
      <c r="C63" s="541" t="s">
        <v>398</v>
      </c>
      <c r="D63" s="541" t="s">
        <v>729</v>
      </c>
      <c r="E63" s="20" t="s">
        <v>659</v>
      </c>
      <c r="F63" s="20" t="s">
        <v>513</v>
      </c>
      <c r="G63" s="541" t="s">
        <v>374</v>
      </c>
      <c r="H63" s="20" t="s">
        <v>479</v>
      </c>
      <c r="I63" s="542">
        <v>151469</v>
      </c>
      <c r="J63" s="542">
        <v>61374.3</v>
      </c>
    </row>
    <row r="64" spans="1:10" ht="45" outlineLevel="3" x14ac:dyDescent="0.2">
      <c r="A64" s="325" t="s">
        <v>601</v>
      </c>
      <c r="B64" s="539" t="s">
        <v>750</v>
      </c>
      <c r="C64" s="539"/>
      <c r="D64" s="539"/>
      <c r="E64" s="324"/>
      <c r="F64" s="324"/>
      <c r="G64" s="539"/>
      <c r="H64" s="324"/>
      <c r="I64" s="540">
        <v>3960</v>
      </c>
      <c r="J64" s="540">
        <v>1889.2</v>
      </c>
    </row>
    <row r="65" spans="1:10" ht="45" outlineLevel="7" x14ac:dyDescent="0.2">
      <c r="A65" s="20" t="s">
        <v>601</v>
      </c>
      <c r="B65" s="541" t="s">
        <v>750</v>
      </c>
      <c r="C65" s="541" t="s">
        <v>398</v>
      </c>
      <c r="D65" s="541" t="s">
        <v>729</v>
      </c>
      <c r="E65" s="20" t="s">
        <v>658</v>
      </c>
      <c r="F65" s="20" t="s">
        <v>513</v>
      </c>
      <c r="G65" s="541" t="s">
        <v>374</v>
      </c>
      <c r="H65" s="20" t="s">
        <v>478</v>
      </c>
      <c r="I65" s="542">
        <v>55</v>
      </c>
      <c r="J65" s="542">
        <v>16.600000000000001</v>
      </c>
    </row>
    <row r="66" spans="1:10" ht="45" outlineLevel="7" x14ac:dyDescent="0.2">
      <c r="A66" s="20" t="s">
        <v>601</v>
      </c>
      <c r="B66" s="541" t="s">
        <v>750</v>
      </c>
      <c r="C66" s="541" t="s">
        <v>398</v>
      </c>
      <c r="D66" s="541" t="s">
        <v>729</v>
      </c>
      <c r="E66" s="20" t="s">
        <v>659</v>
      </c>
      <c r="F66" s="20" t="s">
        <v>513</v>
      </c>
      <c r="G66" s="541" t="s">
        <v>374</v>
      </c>
      <c r="H66" s="20" t="s">
        <v>478</v>
      </c>
      <c r="I66" s="542">
        <v>3905</v>
      </c>
      <c r="J66" s="542">
        <v>1872.6</v>
      </c>
    </row>
    <row r="67" spans="1:10" ht="56.25" outlineLevel="3" x14ac:dyDescent="0.2">
      <c r="A67" s="325" t="s">
        <v>602</v>
      </c>
      <c r="B67" s="539" t="s">
        <v>751</v>
      </c>
      <c r="C67" s="539"/>
      <c r="D67" s="539"/>
      <c r="E67" s="324"/>
      <c r="F67" s="324"/>
      <c r="G67" s="539"/>
      <c r="H67" s="324"/>
      <c r="I67" s="540">
        <v>34355</v>
      </c>
      <c r="J67" s="540">
        <v>17145.099999999999</v>
      </c>
    </row>
    <row r="68" spans="1:10" ht="45" outlineLevel="7" x14ac:dyDescent="0.2">
      <c r="A68" s="20" t="s">
        <v>602</v>
      </c>
      <c r="B68" s="541" t="s">
        <v>751</v>
      </c>
      <c r="C68" s="541" t="s">
        <v>398</v>
      </c>
      <c r="D68" s="541" t="s">
        <v>729</v>
      </c>
      <c r="E68" s="20" t="s">
        <v>658</v>
      </c>
      <c r="F68" s="20" t="s">
        <v>513</v>
      </c>
      <c r="G68" s="541" t="s">
        <v>374</v>
      </c>
      <c r="H68" s="20" t="s">
        <v>478</v>
      </c>
      <c r="I68" s="542">
        <v>330</v>
      </c>
      <c r="J68" s="542">
        <v>179.4</v>
      </c>
    </row>
    <row r="69" spans="1:10" ht="45" outlineLevel="7" x14ac:dyDescent="0.2">
      <c r="A69" s="20" t="s">
        <v>602</v>
      </c>
      <c r="B69" s="541" t="s">
        <v>751</v>
      </c>
      <c r="C69" s="541" t="s">
        <v>398</v>
      </c>
      <c r="D69" s="541" t="s">
        <v>729</v>
      </c>
      <c r="E69" s="20" t="s">
        <v>659</v>
      </c>
      <c r="F69" s="20" t="s">
        <v>513</v>
      </c>
      <c r="G69" s="541" t="s">
        <v>374</v>
      </c>
      <c r="H69" s="20" t="s">
        <v>478</v>
      </c>
      <c r="I69" s="542">
        <v>34025</v>
      </c>
      <c r="J69" s="542">
        <v>16965.7</v>
      </c>
    </row>
    <row r="70" spans="1:10" ht="90" outlineLevel="3" x14ac:dyDescent="0.2">
      <c r="A70" s="325" t="s">
        <v>603</v>
      </c>
      <c r="B70" s="539" t="s">
        <v>752</v>
      </c>
      <c r="C70" s="539"/>
      <c r="D70" s="539"/>
      <c r="E70" s="324"/>
      <c r="F70" s="324"/>
      <c r="G70" s="539"/>
      <c r="H70" s="324"/>
      <c r="I70" s="540">
        <v>2327</v>
      </c>
      <c r="J70" s="540">
        <v>1517.1</v>
      </c>
    </row>
    <row r="71" spans="1:10" ht="78.75" outlineLevel="7" x14ac:dyDescent="0.2">
      <c r="A71" s="20" t="s">
        <v>603</v>
      </c>
      <c r="B71" s="541" t="s">
        <v>752</v>
      </c>
      <c r="C71" s="541" t="s">
        <v>398</v>
      </c>
      <c r="D71" s="541" t="s">
        <v>729</v>
      </c>
      <c r="E71" s="20" t="s">
        <v>658</v>
      </c>
      <c r="F71" s="20" t="s">
        <v>513</v>
      </c>
      <c r="G71" s="541" t="s">
        <v>374</v>
      </c>
      <c r="H71" s="20" t="s">
        <v>478</v>
      </c>
      <c r="I71" s="542">
        <v>28.1</v>
      </c>
      <c r="J71" s="542">
        <v>15.7</v>
      </c>
    </row>
    <row r="72" spans="1:10" ht="78.75" outlineLevel="7" x14ac:dyDescent="0.2">
      <c r="A72" s="20" t="s">
        <v>603</v>
      </c>
      <c r="B72" s="541" t="s">
        <v>752</v>
      </c>
      <c r="C72" s="541" t="s">
        <v>398</v>
      </c>
      <c r="D72" s="541" t="s">
        <v>729</v>
      </c>
      <c r="E72" s="20" t="s">
        <v>659</v>
      </c>
      <c r="F72" s="20" t="s">
        <v>513</v>
      </c>
      <c r="G72" s="541" t="s">
        <v>374</v>
      </c>
      <c r="H72" s="20" t="s">
        <v>478</v>
      </c>
      <c r="I72" s="542">
        <v>2298.9</v>
      </c>
      <c r="J72" s="542">
        <v>1501.4</v>
      </c>
    </row>
    <row r="73" spans="1:10" ht="56.25" outlineLevel="3" x14ac:dyDescent="0.2">
      <c r="A73" s="325" t="s">
        <v>604</v>
      </c>
      <c r="B73" s="539" t="s">
        <v>753</v>
      </c>
      <c r="C73" s="539"/>
      <c r="D73" s="539"/>
      <c r="E73" s="324"/>
      <c r="F73" s="324"/>
      <c r="G73" s="539"/>
      <c r="H73" s="324"/>
      <c r="I73" s="540">
        <v>11762</v>
      </c>
      <c r="J73" s="540">
        <v>8576.5</v>
      </c>
    </row>
    <row r="74" spans="1:10" ht="45" outlineLevel="7" x14ac:dyDescent="0.2">
      <c r="A74" s="20" t="s">
        <v>604</v>
      </c>
      <c r="B74" s="541" t="s">
        <v>753</v>
      </c>
      <c r="C74" s="541" t="s">
        <v>398</v>
      </c>
      <c r="D74" s="541" t="s">
        <v>729</v>
      </c>
      <c r="E74" s="20" t="s">
        <v>658</v>
      </c>
      <c r="F74" s="20" t="s">
        <v>513</v>
      </c>
      <c r="G74" s="541" t="s">
        <v>374</v>
      </c>
      <c r="H74" s="20" t="s">
        <v>478</v>
      </c>
      <c r="I74" s="542">
        <v>108.6</v>
      </c>
      <c r="J74" s="542">
        <v>74.3</v>
      </c>
    </row>
    <row r="75" spans="1:10" ht="45" outlineLevel="7" x14ac:dyDescent="0.2">
      <c r="A75" s="20" t="s">
        <v>604</v>
      </c>
      <c r="B75" s="541" t="s">
        <v>753</v>
      </c>
      <c r="C75" s="541" t="s">
        <v>398</v>
      </c>
      <c r="D75" s="541" t="s">
        <v>729</v>
      </c>
      <c r="E75" s="20" t="s">
        <v>659</v>
      </c>
      <c r="F75" s="20" t="s">
        <v>513</v>
      </c>
      <c r="G75" s="541" t="s">
        <v>374</v>
      </c>
      <c r="H75" s="20" t="s">
        <v>478</v>
      </c>
      <c r="I75" s="542">
        <v>11653.4</v>
      </c>
      <c r="J75" s="542">
        <v>8502.2000000000007</v>
      </c>
    </row>
    <row r="76" spans="1:10" ht="56.25" outlineLevel="3" x14ac:dyDescent="0.2">
      <c r="A76" s="325" t="s">
        <v>605</v>
      </c>
      <c r="B76" s="539" t="s">
        <v>754</v>
      </c>
      <c r="C76" s="539"/>
      <c r="D76" s="539"/>
      <c r="E76" s="324"/>
      <c r="F76" s="324"/>
      <c r="G76" s="539"/>
      <c r="H76" s="324"/>
      <c r="I76" s="540">
        <v>5970</v>
      </c>
      <c r="J76" s="540">
        <v>3641.1</v>
      </c>
    </row>
    <row r="77" spans="1:10" ht="45" outlineLevel="7" x14ac:dyDescent="0.2">
      <c r="A77" s="20" t="s">
        <v>605</v>
      </c>
      <c r="B77" s="541" t="s">
        <v>754</v>
      </c>
      <c r="C77" s="541" t="s">
        <v>398</v>
      </c>
      <c r="D77" s="541" t="s">
        <v>729</v>
      </c>
      <c r="E77" s="20" t="s">
        <v>658</v>
      </c>
      <c r="F77" s="20" t="s">
        <v>513</v>
      </c>
      <c r="G77" s="541" t="s">
        <v>374</v>
      </c>
      <c r="H77" s="20" t="s">
        <v>478</v>
      </c>
      <c r="I77" s="542">
        <v>61.5</v>
      </c>
      <c r="J77" s="542">
        <v>35</v>
      </c>
    </row>
    <row r="78" spans="1:10" ht="45" outlineLevel="7" x14ac:dyDescent="0.2">
      <c r="A78" s="20" t="s">
        <v>605</v>
      </c>
      <c r="B78" s="541" t="s">
        <v>754</v>
      </c>
      <c r="C78" s="541" t="s">
        <v>398</v>
      </c>
      <c r="D78" s="541" t="s">
        <v>729</v>
      </c>
      <c r="E78" s="20" t="s">
        <v>659</v>
      </c>
      <c r="F78" s="20" t="s">
        <v>513</v>
      </c>
      <c r="G78" s="541" t="s">
        <v>374</v>
      </c>
      <c r="H78" s="20" t="s">
        <v>478</v>
      </c>
      <c r="I78" s="542">
        <v>5908.5</v>
      </c>
      <c r="J78" s="542">
        <v>3606.1</v>
      </c>
    </row>
    <row r="79" spans="1:10" ht="67.5" outlineLevel="3" x14ac:dyDescent="0.2">
      <c r="A79" s="325" t="s">
        <v>51</v>
      </c>
      <c r="B79" s="539" t="s">
        <v>755</v>
      </c>
      <c r="C79" s="539"/>
      <c r="D79" s="539"/>
      <c r="E79" s="324"/>
      <c r="F79" s="324"/>
      <c r="G79" s="539"/>
      <c r="H79" s="324"/>
      <c r="I79" s="540">
        <v>762</v>
      </c>
      <c r="J79" s="540">
        <v>141.69999999999999</v>
      </c>
    </row>
    <row r="80" spans="1:10" ht="56.25" outlineLevel="7" x14ac:dyDescent="0.2">
      <c r="A80" s="20" t="s">
        <v>51</v>
      </c>
      <c r="B80" s="541" t="s">
        <v>755</v>
      </c>
      <c r="C80" s="541" t="s">
        <v>398</v>
      </c>
      <c r="D80" s="541" t="s">
        <v>729</v>
      </c>
      <c r="E80" s="20" t="s">
        <v>658</v>
      </c>
      <c r="F80" s="20" t="s">
        <v>513</v>
      </c>
      <c r="G80" s="541" t="s">
        <v>374</v>
      </c>
      <c r="H80" s="20" t="s">
        <v>479</v>
      </c>
      <c r="I80" s="542">
        <v>30</v>
      </c>
      <c r="J80" s="542">
        <v>0</v>
      </c>
    </row>
    <row r="81" spans="1:10" ht="56.25" outlineLevel="7" x14ac:dyDescent="0.2">
      <c r="A81" s="20" t="s">
        <v>51</v>
      </c>
      <c r="B81" s="541" t="s">
        <v>755</v>
      </c>
      <c r="C81" s="541" t="s">
        <v>398</v>
      </c>
      <c r="D81" s="541" t="s">
        <v>729</v>
      </c>
      <c r="E81" s="20" t="s">
        <v>658</v>
      </c>
      <c r="F81" s="20" t="s">
        <v>513</v>
      </c>
      <c r="G81" s="541" t="s">
        <v>374</v>
      </c>
      <c r="H81" s="20" t="s">
        <v>478</v>
      </c>
      <c r="I81" s="542">
        <v>5</v>
      </c>
      <c r="J81" s="542">
        <v>1.4</v>
      </c>
    </row>
    <row r="82" spans="1:10" ht="56.25" outlineLevel="7" x14ac:dyDescent="0.2">
      <c r="A82" s="20" t="s">
        <v>51</v>
      </c>
      <c r="B82" s="541" t="s">
        <v>755</v>
      </c>
      <c r="C82" s="541" t="s">
        <v>398</v>
      </c>
      <c r="D82" s="541" t="s">
        <v>729</v>
      </c>
      <c r="E82" s="20" t="s">
        <v>659</v>
      </c>
      <c r="F82" s="20" t="s">
        <v>513</v>
      </c>
      <c r="G82" s="541" t="s">
        <v>374</v>
      </c>
      <c r="H82" s="20" t="s">
        <v>479</v>
      </c>
      <c r="I82" s="542">
        <v>400</v>
      </c>
      <c r="J82" s="542">
        <v>111.8</v>
      </c>
    </row>
    <row r="83" spans="1:10" ht="56.25" outlineLevel="7" x14ac:dyDescent="0.2">
      <c r="A83" s="20" t="s">
        <v>51</v>
      </c>
      <c r="B83" s="541" t="s">
        <v>755</v>
      </c>
      <c r="C83" s="541" t="s">
        <v>398</v>
      </c>
      <c r="D83" s="541" t="s">
        <v>729</v>
      </c>
      <c r="E83" s="20" t="s">
        <v>659</v>
      </c>
      <c r="F83" s="20" t="s">
        <v>513</v>
      </c>
      <c r="G83" s="541" t="s">
        <v>374</v>
      </c>
      <c r="H83" s="20" t="s">
        <v>478</v>
      </c>
      <c r="I83" s="542">
        <v>327</v>
      </c>
      <c r="J83" s="542">
        <v>28.4</v>
      </c>
    </row>
    <row r="84" spans="1:10" s="538" customFormat="1" ht="67.5" outlineLevel="2" x14ac:dyDescent="0.2">
      <c r="A84" s="534" t="s">
        <v>661</v>
      </c>
      <c r="B84" s="535" t="s">
        <v>756</v>
      </c>
      <c r="C84" s="535"/>
      <c r="D84" s="535"/>
      <c r="E84" s="536"/>
      <c r="F84" s="536"/>
      <c r="G84" s="535"/>
      <c r="H84" s="536"/>
      <c r="I84" s="537">
        <v>722</v>
      </c>
      <c r="J84" s="537">
        <v>299.7</v>
      </c>
    </row>
    <row r="85" spans="1:10" ht="90" outlineLevel="3" x14ac:dyDescent="0.2">
      <c r="A85" s="325" t="s">
        <v>607</v>
      </c>
      <c r="B85" s="539" t="s">
        <v>757</v>
      </c>
      <c r="C85" s="539"/>
      <c r="D85" s="539"/>
      <c r="E85" s="324"/>
      <c r="F85" s="324"/>
      <c r="G85" s="539"/>
      <c r="H85" s="324"/>
      <c r="I85" s="540">
        <v>142</v>
      </c>
      <c r="J85" s="540">
        <v>70.400000000000006</v>
      </c>
    </row>
    <row r="86" spans="1:10" ht="67.5" outlineLevel="7" x14ac:dyDescent="0.2">
      <c r="A86" s="20" t="s">
        <v>607</v>
      </c>
      <c r="B86" s="541" t="s">
        <v>757</v>
      </c>
      <c r="C86" s="541" t="s">
        <v>398</v>
      </c>
      <c r="D86" s="541" t="s">
        <v>729</v>
      </c>
      <c r="E86" s="20" t="s">
        <v>658</v>
      </c>
      <c r="F86" s="20" t="s">
        <v>513</v>
      </c>
      <c r="G86" s="541" t="s">
        <v>374</v>
      </c>
      <c r="H86" s="20" t="s">
        <v>478</v>
      </c>
      <c r="I86" s="542">
        <v>2.2000000000000002</v>
      </c>
      <c r="J86" s="542">
        <v>0.8</v>
      </c>
    </row>
    <row r="87" spans="1:10" ht="67.5" outlineLevel="7" x14ac:dyDescent="0.2">
      <c r="A87" s="20" t="s">
        <v>607</v>
      </c>
      <c r="B87" s="541" t="s">
        <v>757</v>
      </c>
      <c r="C87" s="541" t="s">
        <v>398</v>
      </c>
      <c r="D87" s="541" t="s">
        <v>729</v>
      </c>
      <c r="E87" s="20" t="s">
        <v>659</v>
      </c>
      <c r="F87" s="20" t="s">
        <v>513</v>
      </c>
      <c r="G87" s="541" t="s">
        <v>374</v>
      </c>
      <c r="H87" s="20" t="s">
        <v>478</v>
      </c>
      <c r="I87" s="542">
        <v>139.80000000000001</v>
      </c>
      <c r="J87" s="542">
        <v>69.599999999999994</v>
      </c>
    </row>
    <row r="88" spans="1:10" ht="33.75" outlineLevel="3" x14ac:dyDescent="0.2">
      <c r="A88" s="325" t="s">
        <v>57</v>
      </c>
      <c r="B88" s="539" t="s">
        <v>190</v>
      </c>
      <c r="C88" s="539"/>
      <c r="D88" s="539"/>
      <c r="E88" s="324"/>
      <c r="F88" s="324"/>
      <c r="G88" s="539"/>
      <c r="H88" s="324"/>
      <c r="I88" s="540">
        <v>71</v>
      </c>
      <c r="J88" s="540">
        <v>35.1</v>
      </c>
    </row>
    <row r="89" spans="1:10" ht="45" outlineLevel="7" x14ac:dyDescent="0.2">
      <c r="A89" s="20" t="s">
        <v>57</v>
      </c>
      <c r="B89" s="541" t="s">
        <v>190</v>
      </c>
      <c r="C89" s="541" t="s">
        <v>398</v>
      </c>
      <c r="D89" s="541" t="s">
        <v>729</v>
      </c>
      <c r="E89" s="20" t="s">
        <v>658</v>
      </c>
      <c r="F89" s="20" t="s">
        <v>513</v>
      </c>
      <c r="G89" s="541" t="s">
        <v>374</v>
      </c>
      <c r="H89" s="20" t="s">
        <v>478</v>
      </c>
      <c r="I89" s="542">
        <v>0.6</v>
      </c>
      <c r="J89" s="542">
        <v>0.3</v>
      </c>
    </row>
    <row r="90" spans="1:10" ht="45" outlineLevel="7" x14ac:dyDescent="0.2">
      <c r="A90" s="20" t="s">
        <v>57</v>
      </c>
      <c r="B90" s="541" t="s">
        <v>190</v>
      </c>
      <c r="C90" s="541" t="s">
        <v>398</v>
      </c>
      <c r="D90" s="541" t="s">
        <v>729</v>
      </c>
      <c r="E90" s="20" t="s">
        <v>659</v>
      </c>
      <c r="F90" s="20" t="s">
        <v>513</v>
      </c>
      <c r="G90" s="541" t="s">
        <v>374</v>
      </c>
      <c r="H90" s="20" t="s">
        <v>478</v>
      </c>
      <c r="I90" s="542">
        <v>70.400000000000006</v>
      </c>
      <c r="J90" s="542">
        <v>34.799999999999997</v>
      </c>
    </row>
    <row r="91" spans="1:10" ht="45" outlineLevel="3" x14ac:dyDescent="0.2">
      <c r="A91" s="325" t="s">
        <v>608</v>
      </c>
      <c r="B91" s="539" t="s">
        <v>758</v>
      </c>
      <c r="C91" s="539"/>
      <c r="D91" s="539"/>
      <c r="E91" s="324"/>
      <c r="F91" s="324"/>
      <c r="G91" s="539"/>
      <c r="H91" s="324"/>
      <c r="I91" s="540">
        <v>509</v>
      </c>
      <c r="J91" s="540">
        <v>194.2</v>
      </c>
    </row>
    <row r="92" spans="1:10" ht="45" outlineLevel="7" x14ac:dyDescent="0.2">
      <c r="A92" s="20" t="s">
        <v>608</v>
      </c>
      <c r="B92" s="541" t="s">
        <v>758</v>
      </c>
      <c r="C92" s="541" t="s">
        <v>398</v>
      </c>
      <c r="D92" s="541" t="s">
        <v>729</v>
      </c>
      <c r="E92" s="20" t="s">
        <v>658</v>
      </c>
      <c r="F92" s="20" t="s">
        <v>513</v>
      </c>
      <c r="G92" s="541" t="s">
        <v>374</v>
      </c>
      <c r="H92" s="20" t="s">
        <v>478</v>
      </c>
      <c r="I92" s="542">
        <v>3.4</v>
      </c>
      <c r="J92" s="542">
        <v>1.5</v>
      </c>
    </row>
    <row r="93" spans="1:10" ht="45" outlineLevel="7" x14ac:dyDescent="0.2">
      <c r="A93" s="20" t="s">
        <v>608</v>
      </c>
      <c r="B93" s="541" t="s">
        <v>758</v>
      </c>
      <c r="C93" s="541" t="s">
        <v>398</v>
      </c>
      <c r="D93" s="541" t="s">
        <v>729</v>
      </c>
      <c r="E93" s="20" t="s">
        <v>659</v>
      </c>
      <c r="F93" s="20" t="s">
        <v>513</v>
      </c>
      <c r="G93" s="541" t="s">
        <v>374</v>
      </c>
      <c r="H93" s="20" t="s">
        <v>478</v>
      </c>
      <c r="I93" s="542">
        <v>505.6</v>
      </c>
      <c r="J93" s="542">
        <v>192.7</v>
      </c>
    </row>
    <row r="94" spans="1:10" s="528" customFormat="1" ht="33.75" outlineLevel="1" x14ac:dyDescent="0.2">
      <c r="A94" s="447" t="s">
        <v>662</v>
      </c>
      <c r="B94" s="526" t="s">
        <v>759</v>
      </c>
      <c r="C94" s="526"/>
      <c r="D94" s="526"/>
      <c r="E94" s="446"/>
      <c r="F94" s="446"/>
      <c r="G94" s="526"/>
      <c r="H94" s="446"/>
      <c r="I94" s="527">
        <v>46692</v>
      </c>
      <c r="J94" s="527">
        <v>19745.400000000001</v>
      </c>
    </row>
    <row r="95" spans="1:10" s="533" customFormat="1" ht="45" outlineLevel="2" x14ac:dyDescent="0.2">
      <c r="A95" s="529" t="s">
        <v>663</v>
      </c>
      <c r="B95" s="530" t="s">
        <v>760</v>
      </c>
      <c r="C95" s="530"/>
      <c r="D95" s="530"/>
      <c r="E95" s="531"/>
      <c r="F95" s="531"/>
      <c r="G95" s="530"/>
      <c r="H95" s="531"/>
      <c r="I95" s="532">
        <v>46692</v>
      </c>
      <c r="J95" s="532">
        <v>19745.400000000001</v>
      </c>
    </row>
    <row r="96" spans="1:10" ht="45" outlineLevel="3" x14ac:dyDescent="0.2">
      <c r="A96" s="325" t="s">
        <v>609</v>
      </c>
      <c r="B96" s="539" t="s">
        <v>761</v>
      </c>
      <c r="C96" s="539"/>
      <c r="D96" s="539"/>
      <c r="E96" s="324"/>
      <c r="F96" s="324"/>
      <c r="G96" s="539"/>
      <c r="H96" s="324"/>
      <c r="I96" s="540">
        <v>46692</v>
      </c>
      <c r="J96" s="540">
        <v>19745.400000000001</v>
      </c>
    </row>
    <row r="97" spans="1:10" ht="45" outlineLevel="7" x14ac:dyDescent="0.2">
      <c r="A97" s="20" t="s">
        <v>609</v>
      </c>
      <c r="B97" s="541" t="s">
        <v>761</v>
      </c>
      <c r="C97" s="541" t="s">
        <v>398</v>
      </c>
      <c r="D97" s="541" t="s">
        <v>732</v>
      </c>
      <c r="E97" s="20" t="s">
        <v>578</v>
      </c>
      <c r="F97" s="20" t="s">
        <v>513</v>
      </c>
      <c r="G97" s="541" t="s">
        <v>374</v>
      </c>
      <c r="H97" s="20" t="s">
        <v>478</v>
      </c>
      <c r="I97" s="542">
        <v>1521</v>
      </c>
      <c r="J97" s="542">
        <v>465.8</v>
      </c>
    </row>
    <row r="98" spans="1:10" ht="45" outlineLevel="7" x14ac:dyDescent="0.2">
      <c r="A98" s="20" t="s">
        <v>609</v>
      </c>
      <c r="B98" s="541" t="s">
        <v>761</v>
      </c>
      <c r="C98" s="541" t="s">
        <v>398</v>
      </c>
      <c r="D98" s="541" t="s">
        <v>732</v>
      </c>
      <c r="E98" s="20" t="s">
        <v>578</v>
      </c>
      <c r="F98" s="20" t="s">
        <v>513</v>
      </c>
      <c r="G98" s="541" t="s">
        <v>374</v>
      </c>
      <c r="H98" s="20" t="s">
        <v>478</v>
      </c>
      <c r="I98" s="542">
        <v>2170</v>
      </c>
      <c r="J98" s="542">
        <v>667.6</v>
      </c>
    </row>
    <row r="99" spans="1:10" ht="45" outlineLevel="7" x14ac:dyDescent="0.2">
      <c r="A99" s="20" t="s">
        <v>609</v>
      </c>
      <c r="B99" s="541" t="s">
        <v>761</v>
      </c>
      <c r="C99" s="541" t="s">
        <v>398</v>
      </c>
      <c r="D99" s="541" t="s">
        <v>732</v>
      </c>
      <c r="E99" s="20" t="s">
        <v>674</v>
      </c>
      <c r="F99" s="20" t="s">
        <v>513</v>
      </c>
      <c r="G99" s="541" t="s">
        <v>374</v>
      </c>
      <c r="H99" s="20" t="s">
        <v>478</v>
      </c>
      <c r="I99" s="542">
        <v>459</v>
      </c>
      <c r="J99" s="542">
        <v>217.2</v>
      </c>
    </row>
    <row r="100" spans="1:10" ht="45" outlineLevel="7" x14ac:dyDescent="0.2">
      <c r="A100" s="20" t="s">
        <v>609</v>
      </c>
      <c r="B100" s="541" t="s">
        <v>761</v>
      </c>
      <c r="C100" s="541" t="s">
        <v>398</v>
      </c>
      <c r="D100" s="541" t="s">
        <v>732</v>
      </c>
      <c r="E100" s="20" t="s">
        <v>674</v>
      </c>
      <c r="F100" s="20" t="s">
        <v>513</v>
      </c>
      <c r="G100" s="541" t="s">
        <v>374</v>
      </c>
      <c r="H100" s="20" t="s">
        <v>478</v>
      </c>
      <c r="I100" s="542">
        <v>655</v>
      </c>
      <c r="J100" s="542">
        <v>240.3</v>
      </c>
    </row>
    <row r="101" spans="1:10" ht="45" outlineLevel="7" x14ac:dyDescent="0.2">
      <c r="A101" s="20" t="s">
        <v>609</v>
      </c>
      <c r="B101" s="541" t="s">
        <v>761</v>
      </c>
      <c r="C101" s="541" t="s">
        <v>398</v>
      </c>
      <c r="D101" s="541" t="s">
        <v>732</v>
      </c>
      <c r="E101" s="20" t="s">
        <v>658</v>
      </c>
      <c r="F101" s="20" t="s">
        <v>513</v>
      </c>
      <c r="G101" s="541" t="s">
        <v>374</v>
      </c>
      <c r="H101" s="20" t="s">
        <v>478</v>
      </c>
      <c r="I101" s="542">
        <v>65</v>
      </c>
      <c r="J101" s="542">
        <v>65</v>
      </c>
    </row>
    <row r="102" spans="1:10" ht="45" outlineLevel="7" x14ac:dyDescent="0.2">
      <c r="A102" s="20" t="s">
        <v>609</v>
      </c>
      <c r="B102" s="541" t="s">
        <v>761</v>
      </c>
      <c r="C102" s="541" t="s">
        <v>398</v>
      </c>
      <c r="D102" s="541" t="s">
        <v>732</v>
      </c>
      <c r="E102" s="20" t="s">
        <v>659</v>
      </c>
      <c r="F102" s="20" t="s">
        <v>513</v>
      </c>
      <c r="G102" s="541" t="s">
        <v>374</v>
      </c>
      <c r="H102" s="20" t="s">
        <v>478</v>
      </c>
      <c r="I102" s="542">
        <v>50</v>
      </c>
      <c r="J102" s="542">
        <v>0</v>
      </c>
    </row>
    <row r="103" spans="1:10" ht="45" outlineLevel="7" x14ac:dyDescent="0.2">
      <c r="A103" s="20" t="s">
        <v>609</v>
      </c>
      <c r="B103" s="541" t="s">
        <v>761</v>
      </c>
      <c r="C103" s="541" t="s">
        <v>398</v>
      </c>
      <c r="D103" s="541" t="s">
        <v>732</v>
      </c>
      <c r="E103" s="20" t="s">
        <v>666</v>
      </c>
      <c r="F103" s="20" t="s">
        <v>513</v>
      </c>
      <c r="G103" s="541" t="s">
        <v>374</v>
      </c>
      <c r="H103" s="20" t="s">
        <v>478</v>
      </c>
      <c r="I103" s="542">
        <v>36793.599999999999</v>
      </c>
      <c r="J103" s="542">
        <v>16976</v>
      </c>
    </row>
    <row r="104" spans="1:10" ht="45" outlineLevel="7" x14ac:dyDescent="0.2">
      <c r="A104" s="20" t="s">
        <v>609</v>
      </c>
      <c r="B104" s="541" t="s">
        <v>761</v>
      </c>
      <c r="C104" s="541" t="s">
        <v>398</v>
      </c>
      <c r="D104" s="541" t="s">
        <v>732</v>
      </c>
      <c r="E104" s="20" t="s">
        <v>666</v>
      </c>
      <c r="F104" s="20" t="s">
        <v>513</v>
      </c>
      <c r="G104" s="541" t="s">
        <v>374</v>
      </c>
      <c r="H104" s="20" t="s">
        <v>478</v>
      </c>
      <c r="I104" s="542">
        <v>4978.3999999999996</v>
      </c>
      <c r="J104" s="542">
        <v>1113.5</v>
      </c>
    </row>
    <row r="105" spans="1:10" s="528" customFormat="1" ht="22.5" outlineLevel="1" x14ac:dyDescent="0.2">
      <c r="A105" s="447" t="s">
        <v>667</v>
      </c>
      <c r="B105" s="526" t="s">
        <v>762</v>
      </c>
      <c r="C105" s="526"/>
      <c r="D105" s="526"/>
      <c r="E105" s="446"/>
      <c r="F105" s="446"/>
      <c r="G105" s="526"/>
      <c r="H105" s="446"/>
      <c r="I105" s="527">
        <v>222146</v>
      </c>
      <c r="J105" s="527">
        <v>103180.6</v>
      </c>
    </row>
    <row r="106" spans="1:10" s="533" customFormat="1" ht="45" outlineLevel="2" x14ac:dyDescent="0.2">
      <c r="A106" s="529" t="s">
        <v>668</v>
      </c>
      <c r="B106" s="530" t="s">
        <v>763</v>
      </c>
      <c r="C106" s="530"/>
      <c r="D106" s="530"/>
      <c r="E106" s="531"/>
      <c r="F106" s="531"/>
      <c r="G106" s="530"/>
      <c r="H106" s="531"/>
      <c r="I106" s="532">
        <v>174922</v>
      </c>
      <c r="J106" s="532">
        <v>81805.600000000006</v>
      </c>
    </row>
    <row r="107" spans="1:10" ht="157.5" outlineLevel="3" x14ac:dyDescent="0.2">
      <c r="A107" s="325" t="s">
        <v>611</v>
      </c>
      <c r="B107" s="543" t="s">
        <v>0</v>
      </c>
      <c r="C107" s="539"/>
      <c r="D107" s="539"/>
      <c r="E107" s="324"/>
      <c r="F107" s="324"/>
      <c r="G107" s="539"/>
      <c r="H107" s="324"/>
      <c r="I107" s="540">
        <v>50976</v>
      </c>
      <c r="J107" s="540">
        <v>25810.1</v>
      </c>
    </row>
    <row r="108" spans="1:10" ht="157.5" outlineLevel="7" x14ac:dyDescent="0.2">
      <c r="A108" s="20" t="s">
        <v>611</v>
      </c>
      <c r="B108" s="544" t="s">
        <v>0</v>
      </c>
      <c r="C108" s="541" t="s">
        <v>398</v>
      </c>
      <c r="D108" s="541" t="s">
        <v>729</v>
      </c>
      <c r="E108" s="20" t="s">
        <v>658</v>
      </c>
      <c r="F108" s="20" t="s">
        <v>513</v>
      </c>
      <c r="G108" s="541" t="s">
        <v>374</v>
      </c>
      <c r="H108" s="20" t="s">
        <v>479</v>
      </c>
      <c r="I108" s="542">
        <v>9.5</v>
      </c>
      <c r="J108" s="542">
        <v>8.9</v>
      </c>
    </row>
    <row r="109" spans="1:10" ht="157.5" outlineLevel="7" x14ac:dyDescent="0.2">
      <c r="A109" s="20" t="s">
        <v>611</v>
      </c>
      <c r="B109" s="544" t="s">
        <v>0</v>
      </c>
      <c r="C109" s="541" t="s">
        <v>398</v>
      </c>
      <c r="D109" s="541" t="s">
        <v>729</v>
      </c>
      <c r="E109" s="20" t="s">
        <v>659</v>
      </c>
      <c r="F109" s="20" t="s">
        <v>513</v>
      </c>
      <c r="G109" s="541" t="s">
        <v>374</v>
      </c>
      <c r="H109" s="20" t="s">
        <v>479</v>
      </c>
      <c r="I109" s="542">
        <v>50966.5</v>
      </c>
      <c r="J109" s="542">
        <v>25801.3</v>
      </c>
    </row>
    <row r="110" spans="1:10" ht="146.25" outlineLevel="3" x14ac:dyDescent="0.2">
      <c r="A110" s="325" t="s">
        <v>612</v>
      </c>
      <c r="B110" s="543" t="s">
        <v>1</v>
      </c>
      <c r="C110" s="539"/>
      <c r="D110" s="539"/>
      <c r="E110" s="324"/>
      <c r="F110" s="324"/>
      <c r="G110" s="539"/>
      <c r="H110" s="324"/>
      <c r="I110" s="540">
        <v>5785</v>
      </c>
      <c r="J110" s="540">
        <v>2454.6999999999998</v>
      </c>
    </row>
    <row r="111" spans="1:10" ht="146.25" outlineLevel="7" x14ac:dyDescent="0.2">
      <c r="A111" s="20" t="s">
        <v>612</v>
      </c>
      <c r="B111" s="544" t="s">
        <v>1</v>
      </c>
      <c r="C111" s="541" t="s">
        <v>398</v>
      </c>
      <c r="D111" s="541" t="s">
        <v>729</v>
      </c>
      <c r="E111" s="20" t="s">
        <v>658</v>
      </c>
      <c r="F111" s="20" t="s">
        <v>513</v>
      </c>
      <c r="G111" s="541" t="s">
        <v>374</v>
      </c>
      <c r="H111" s="20" t="s">
        <v>479</v>
      </c>
      <c r="I111" s="542">
        <v>4.5999999999999996</v>
      </c>
      <c r="J111" s="542">
        <v>1.2</v>
      </c>
    </row>
    <row r="112" spans="1:10" ht="146.25" outlineLevel="7" x14ac:dyDescent="0.2">
      <c r="A112" s="20" t="s">
        <v>612</v>
      </c>
      <c r="B112" s="544" t="s">
        <v>1</v>
      </c>
      <c r="C112" s="541" t="s">
        <v>398</v>
      </c>
      <c r="D112" s="541" t="s">
        <v>729</v>
      </c>
      <c r="E112" s="20" t="s">
        <v>659</v>
      </c>
      <c r="F112" s="20" t="s">
        <v>513</v>
      </c>
      <c r="G112" s="541" t="s">
        <v>374</v>
      </c>
      <c r="H112" s="20" t="s">
        <v>479</v>
      </c>
      <c r="I112" s="542">
        <v>5780.4</v>
      </c>
      <c r="J112" s="542">
        <v>2453.5</v>
      </c>
    </row>
    <row r="113" spans="1:10" ht="33.75" outlineLevel="3" x14ac:dyDescent="0.2">
      <c r="A113" s="325" t="s">
        <v>613</v>
      </c>
      <c r="B113" s="539" t="s">
        <v>2</v>
      </c>
      <c r="C113" s="539"/>
      <c r="D113" s="539"/>
      <c r="E113" s="324"/>
      <c r="F113" s="324"/>
      <c r="G113" s="539"/>
      <c r="H113" s="324"/>
      <c r="I113" s="540">
        <v>39039</v>
      </c>
      <c r="J113" s="540">
        <v>16260.4</v>
      </c>
    </row>
    <row r="114" spans="1:10" ht="45" outlineLevel="7" x14ac:dyDescent="0.2">
      <c r="A114" s="20" t="s">
        <v>613</v>
      </c>
      <c r="B114" s="541" t="s">
        <v>2</v>
      </c>
      <c r="C114" s="541" t="s">
        <v>398</v>
      </c>
      <c r="D114" s="541" t="s">
        <v>729</v>
      </c>
      <c r="E114" s="20" t="s">
        <v>658</v>
      </c>
      <c r="F114" s="20" t="s">
        <v>513</v>
      </c>
      <c r="G114" s="541" t="s">
        <v>374</v>
      </c>
      <c r="H114" s="20" t="s">
        <v>478</v>
      </c>
      <c r="I114" s="542">
        <v>327.3</v>
      </c>
      <c r="J114" s="542">
        <v>131.69999999999999</v>
      </c>
    </row>
    <row r="115" spans="1:10" ht="45" outlineLevel="7" x14ac:dyDescent="0.2">
      <c r="A115" s="20" t="s">
        <v>613</v>
      </c>
      <c r="B115" s="541" t="s">
        <v>2</v>
      </c>
      <c r="C115" s="541" t="s">
        <v>398</v>
      </c>
      <c r="D115" s="541" t="s">
        <v>729</v>
      </c>
      <c r="E115" s="20" t="s">
        <v>659</v>
      </c>
      <c r="F115" s="20" t="s">
        <v>513</v>
      </c>
      <c r="G115" s="541" t="s">
        <v>374</v>
      </c>
      <c r="H115" s="20" t="s">
        <v>478</v>
      </c>
      <c r="I115" s="542">
        <v>38711.699999999997</v>
      </c>
      <c r="J115" s="542">
        <v>16128.7</v>
      </c>
    </row>
    <row r="116" spans="1:10" ht="33.75" outlineLevel="3" x14ac:dyDescent="0.2">
      <c r="A116" s="325" t="s">
        <v>614</v>
      </c>
      <c r="B116" s="539" t="s">
        <v>733</v>
      </c>
      <c r="C116" s="539"/>
      <c r="D116" s="539"/>
      <c r="E116" s="324"/>
      <c r="F116" s="324"/>
      <c r="G116" s="539"/>
      <c r="H116" s="324"/>
      <c r="I116" s="540">
        <v>161</v>
      </c>
      <c r="J116" s="540">
        <v>33.6</v>
      </c>
    </row>
    <row r="117" spans="1:10" ht="45" outlineLevel="7" x14ac:dyDescent="0.2">
      <c r="A117" s="20" t="s">
        <v>614</v>
      </c>
      <c r="B117" s="541" t="s">
        <v>733</v>
      </c>
      <c r="C117" s="541" t="s">
        <v>398</v>
      </c>
      <c r="D117" s="541" t="s">
        <v>729</v>
      </c>
      <c r="E117" s="20" t="s">
        <v>658</v>
      </c>
      <c r="F117" s="20" t="s">
        <v>513</v>
      </c>
      <c r="G117" s="541" t="s">
        <v>374</v>
      </c>
      <c r="H117" s="20" t="s">
        <v>478</v>
      </c>
      <c r="I117" s="542">
        <v>1.3</v>
      </c>
      <c r="J117" s="542">
        <v>0.3</v>
      </c>
    </row>
    <row r="118" spans="1:10" ht="45" outlineLevel="7" x14ac:dyDescent="0.2">
      <c r="A118" s="20" t="s">
        <v>614</v>
      </c>
      <c r="B118" s="541" t="s">
        <v>733</v>
      </c>
      <c r="C118" s="541" t="s">
        <v>398</v>
      </c>
      <c r="D118" s="541" t="s">
        <v>729</v>
      </c>
      <c r="E118" s="20" t="s">
        <v>659</v>
      </c>
      <c r="F118" s="20" t="s">
        <v>513</v>
      </c>
      <c r="G118" s="541" t="s">
        <v>374</v>
      </c>
      <c r="H118" s="20" t="s">
        <v>478</v>
      </c>
      <c r="I118" s="542">
        <v>159.69999999999999</v>
      </c>
      <c r="J118" s="542">
        <v>33.4</v>
      </c>
    </row>
    <row r="119" spans="1:10" ht="78.75" outlineLevel="3" x14ac:dyDescent="0.2">
      <c r="A119" s="325" t="s">
        <v>615</v>
      </c>
      <c r="B119" s="539" t="s">
        <v>3</v>
      </c>
      <c r="C119" s="539"/>
      <c r="D119" s="539"/>
      <c r="E119" s="324"/>
      <c r="F119" s="324"/>
      <c r="G119" s="539"/>
      <c r="H119" s="324"/>
      <c r="I119" s="540">
        <v>11244</v>
      </c>
      <c r="J119" s="540">
        <v>2342.1999999999998</v>
      </c>
    </row>
    <row r="120" spans="1:10" ht="67.5" outlineLevel="7" x14ac:dyDescent="0.2">
      <c r="A120" s="20" t="s">
        <v>615</v>
      </c>
      <c r="B120" s="541" t="s">
        <v>3</v>
      </c>
      <c r="C120" s="541" t="s">
        <v>398</v>
      </c>
      <c r="D120" s="541" t="s">
        <v>731</v>
      </c>
      <c r="E120" s="20" t="s">
        <v>658</v>
      </c>
      <c r="F120" s="20" t="s">
        <v>513</v>
      </c>
      <c r="G120" s="541" t="s">
        <v>374</v>
      </c>
      <c r="H120" s="20" t="s">
        <v>478</v>
      </c>
      <c r="I120" s="542">
        <v>90</v>
      </c>
      <c r="J120" s="542">
        <v>16</v>
      </c>
    </row>
    <row r="121" spans="1:10" ht="67.5" outlineLevel="7" x14ac:dyDescent="0.2">
      <c r="A121" s="20" t="s">
        <v>615</v>
      </c>
      <c r="B121" s="541" t="s">
        <v>3</v>
      </c>
      <c r="C121" s="541" t="s">
        <v>398</v>
      </c>
      <c r="D121" s="541" t="s">
        <v>731</v>
      </c>
      <c r="E121" s="20" t="s">
        <v>659</v>
      </c>
      <c r="F121" s="20" t="s">
        <v>513</v>
      </c>
      <c r="G121" s="541" t="s">
        <v>374</v>
      </c>
      <c r="H121" s="20" t="s">
        <v>478</v>
      </c>
      <c r="I121" s="542">
        <v>11154</v>
      </c>
      <c r="J121" s="542">
        <v>2326.3000000000002</v>
      </c>
    </row>
    <row r="122" spans="1:10" ht="90" outlineLevel="3" x14ac:dyDescent="0.2">
      <c r="A122" s="325" t="s">
        <v>616</v>
      </c>
      <c r="B122" s="539" t="s">
        <v>4</v>
      </c>
      <c r="C122" s="539"/>
      <c r="D122" s="539"/>
      <c r="E122" s="324"/>
      <c r="F122" s="324"/>
      <c r="G122" s="539"/>
      <c r="H122" s="324"/>
      <c r="I122" s="540">
        <v>914</v>
      </c>
      <c r="J122" s="540">
        <v>150</v>
      </c>
    </row>
    <row r="123" spans="1:10" ht="78.75" outlineLevel="7" x14ac:dyDescent="0.2">
      <c r="A123" s="20" t="s">
        <v>616</v>
      </c>
      <c r="B123" s="541" t="s">
        <v>4</v>
      </c>
      <c r="C123" s="541" t="s">
        <v>398</v>
      </c>
      <c r="D123" s="541" t="s">
        <v>731</v>
      </c>
      <c r="E123" s="20" t="s">
        <v>659</v>
      </c>
      <c r="F123" s="20" t="s">
        <v>513</v>
      </c>
      <c r="G123" s="541" t="s">
        <v>374</v>
      </c>
      <c r="H123" s="20" t="s">
        <v>478</v>
      </c>
      <c r="I123" s="542">
        <v>914</v>
      </c>
      <c r="J123" s="542">
        <v>150</v>
      </c>
    </row>
    <row r="124" spans="1:10" ht="67.5" outlineLevel="3" x14ac:dyDescent="0.2">
      <c r="A124" s="325" t="s">
        <v>617</v>
      </c>
      <c r="B124" s="539" t="s">
        <v>191</v>
      </c>
      <c r="C124" s="539"/>
      <c r="D124" s="539"/>
      <c r="E124" s="324"/>
      <c r="F124" s="324"/>
      <c r="G124" s="539"/>
      <c r="H124" s="324"/>
      <c r="I124" s="540">
        <v>66803</v>
      </c>
      <c r="J124" s="540">
        <v>34754.5</v>
      </c>
    </row>
    <row r="125" spans="1:10" ht="67.5" outlineLevel="7" x14ac:dyDescent="0.2">
      <c r="A125" s="20" t="s">
        <v>617</v>
      </c>
      <c r="B125" s="541" t="s">
        <v>191</v>
      </c>
      <c r="C125" s="541" t="s">
        <v>398</v>
      </c>
      <c r="D125" s="541" t="s">
        <v>731</v>
      </c>
      <c r="E125" s="20" t="s">
        <v>658</v>
      </c>
      <c r="F125" s="20" t="s">
        <v>513</v>
      </c>
      <c r="G125" s="541" t="s">
        <v>374</v>
      </c>
      <c r="H125" s="20" t="s">
        <v>478</v>
      </c>
      <c r="I125" s="542">
        <v>542</v>
      </c>
      <c r="J125" s="542">
        <v>281.2</v>
      </c>
    </row>
    <row r="126" spans="1:10" ht="67.5" outlineLevel="7" x14ac:dyDescent="0.2">
      <c r="A126" s="20" t="s">
        <v>617</v>
      </c>
      <c r="B126" s="541" t="s">
        <v>191</v>
      </c>
      <c r="C126" s="541" t="s">
        <v>398</v>
      </c>
      <c r="D126" s="541" t="s">
        <v>731</v>
      </c>
      <c r="E126" s="20" t="s">
        <v>659</v>
      </c>
      <c r="F126" s="20" t="s">
        <v>513</v>
      </c>
      <c r="G126" s="541" t="s">
        <v>374</v>
      </c>
      <c r="H126" s="20" t="s">
        <v>479</v>
      </c>
      <c r="I126" s="542">
        <v>27374</v>
      </c>
      <c r="J126" s="542">
        <v>13927.2</v>
      </c>
    </row>
    <row r="127" spans="1:10" ht="67.5" outlineLevel="7" x14ac:dyDescent="0.2">
      <c r="A127" s="20" t="s">
        <v>617</v>
      </c>
      <c r="B127" s="541" t="s">
        <v>191</v>
      </c>
      <c r="C127" s="541" t="s">
        <v>398</v>
      </c>
      <c r="D127" s="541" t="s">
        <v>731</v>
      </c>
      <c r="E127" s="20" t="s">
        <v>659</v>
      </c>
      <c r="F127" s="20" t="s">
        <v>513</v>
      </c>
      <c r="G127" s="541" t="s">
        <v>374</v>
      </c>
      <c r="H127" s="20" t="s">
        <v>478</v>
      </c>
      <c r="I127" s="542">
        <v>38887</v>
      </c>
      <c r="J127" s="542">
        <v>20546.099999999999</v>
      </c>
    </row>
    <row r="128" spans="1:10" s="533" customFormat="1" ht="56.25" outlineLevel="2" x14ac:dyDescent="0.2">
      <c r="A128" s="529" t="s">
        <v>669</v>
      </c>
      <c r="B128" s="530" t="s">
        <v>5</v>
      </c>
      <c r="C128" s="530"/>
      <c r="D128" s="530"/>
      <c r="E128" s="531"/>
      <c r="F128" s="531"/>
      <c r="G128" s="530"/>
      <c r="H128" s="531"/>
      <c r="I128" s="532">
        <v>47224</v>
      </c>
      <c r="J128" s="532">
        <v>21375.1</v>
      </c>
    </row>
    <row r="129" spans="1:10" ht="45" outlineLevel="3" x14ac:dyDescent="0.2">
      <c r="A129" s="325" t="s">
        <v>618</v>
      </c>
      <c r="B129" s="539" t="s">
        <v>6</v>
      </c>
      <c r="C129" s="539"/>
      <c r="D129" s="539"/>
      <c r="E129" s="324"/>
      <c r="F129" s="324"/>
      <c r="G129" s="539"/>
      <c r="H129" s="324"/>
      <c r="I129" s="540">
        <v>948</v>
      </c>
      <c r="J129" s="540">
        <v>645.6</v>
      </c>
    </row>
    <row r="130" spans="1:10" ht="45" outlineLevel="7" x14ac:dyDescent="0.2">
      <c r="A130" s="20" t="s">
        <v>618</v>
      </c>
      <c r="B130" s="541" t="s">
        <v>6</v>
      </c>
      <c r="C130" s="541" t="s">
        <v>398</v>
      </c>
      <c r="D130" s="541" t="s">
        <v>731</v>
      </c>
      <c r="E130" s="20" t="s">
        <v>659</v>
      </c>
      <c r="F130" s="20" t="s">
        <v>513</v>
      </c>
      <c r="G130" s="541" t="s">
        <v>374</v>
      </c>
      <c r="H130" s="20" t="s">
        <v>479</v>
      </c>
      <c r="I130" s="542">
        <v>948</v>
      </c>
      <c r="J130" s="542">
        <v>645.6</v>
      </c>
    </row>
    <row r="131" spans="1:10" ht="78.75" outlineLevel="3" x14ac:dyDescent="0.2">
      <c r="A131" s="325" t="s">
        <v>619</v>
      </c>
      <c r="B131" s="539" t="s">
        <v>7</v>
      </c>
      <c r="C131" s="539"/>
      <c r="D131" s="539"/>
      <c r="E131" s="324"/>
      <c r="F131" s="324"/>
      <c r="G131" s="539"/>
      <c r="H131" s="324"/>
      <c r="I131" s="540">
        <v>625</v>
      </c>
      <c r="J131" s="540">
        <v>57.5</v>
      </c>
    </row>
    <row r="132" spans="1:10" ht="78.75" outlineLevel="7" x14ac:dyDescent="0.2">
      <c r="A132" s="20" t="s">
        <v>619</v>
      </c>
      <c r="B132" s="541" t="s">
        <v>7</v>
      </c>
      <c r="C132" s="541" t="s">
        <v>398</v>
      </c>
      <c r="D132" s="541" t="s">
        <v>731</v>
      </c>
      <c r="E132" s="20" t="s">
        <v>658</v>
      </c>
      <c r="F132" s="20" t="s">
        <v>513</v>
      </c>
      <c r="G132" s="541" t="s">
        <v>374</v>
      </c>
      <c r="H132" s="20" t="s">
        <v>478</v>
      </c>
      <c r="I132" s="542">
        <v>5</v>
      </c>
      <c r="J132" s="542">
        <v>0.5</v>
      </c>
    </row>
    <row r="133" spans="1:10" ht="78.75" outlineLevel="7" x14ac:dyDescent="0.2">
      <c r="A133" s="20" t="s">
        <v>619</v>
      </c>
      <c r="B133" s="541" t="s">
        <v>7</v>
      </c>
      <c r="C133" s="541" t="s">
        <v>398</v>
      </c>
      <c r="D133" s="541" t="s">
        <v>731</v>
      </c>
      <c r="E133" s="20" t="s">
        <v>659</v>
      </c>
      <c r="F133" s="20" t="s">
        <v>513</v>
      </c>
      <c r="G133" s="541" t="s">
        <v>374</v>
      </c>
      <c r="H133" s="20" t="s">
        <v>478</v>
      </c>
      <c r="I133" s="542">
        <v>620</v>
      </c>
      <c r="J133" s="542">
        <v>57</v>
      </c>
    </row>
    <row r="134" spans="1:10" ht="33.75" outlineLevel="3" x14ac:dyDescent="0.2">
      <c r="A134" s="325" t="s">
        <v>620</v>
      </c>
      <c r="B134" s="539" t="s">
        <v>8</v>
      </c>
      <c r="C134" s="539"/>
      <c r="D134" s="539"/>
      <c r="E134" s="324"/>
      <c r="F134" s="324"/>
      <c r="G134" s="539"/>
      <c r="H134" s="324"/>
      <c r="I134" s="540">
        <v>8641</v>
      </c>
      <c r="J134" s="540">
        <v>5331.5</v>
      </c>
    </row>
    <row r="135" spans="1:10" ht="45" outlineLevel="7" x14ac:dyDescent="0.2">
      <c r="A135" s="20" t="s">
        <v>620</v>
      </c>
      <c r="B135" s="541" t="s">
        <v>8</v>
      </c>
      <c r="C135" s="541" t="s">
        <v>398</v>
      </c>
      <c r="D135" s="541" t="s">
        <v>731</v>
      </c>
      <c r="E135" s="20" t="s">
        <v>658</v>
      </c>
      <c r="F135" s="20" t="s">
        <v>513</v>
      </c>
      <c r="G135" s="541" t="s">
        <v>374</v>
      </c>
      <c r="H135" s="20" t="s">
        <v>478</v>
      </c>
      <c r="I135" s="542">
        <v>69</v>
      </c>
      <c r="J135" s="542">
        <v>42.3</v>
      </c>
    </row>
    <row r="136" spans="1:10" ht="45" outlineLevel="7" x14ac:dyDescent="0.2">
      <c r="A136" s="20" t="s">
        <v>620</v>
      </c>
      <c r="B136" s="541" t="s">
        <v>8</v>
      </c>
      <c r="C136" s="541" t="s">
        <v>398</v>
      </c>
      <c r="D136" s="541" t="s">
        <v>731</v>
      </c>
      <c r="E136" s="20" t="s">
        <v>659</v>
      </c>
      <c r="F136" s="20" t="s">
        <v>513</v>
      </c>
      <c r="G136" s="541" t="s">
        <v>374</v>
      </c>
      <c r="H136" s="20" t="s">
        <v>478</v>
      </c>
      <c r="I136" s="542">
        <v>8572</v>
      </c>
      <c r="J136" s="542">
        <v>5289.2</v>
      </c>
    </row>
    <row r="137" spans="1:10" ht="56.25" outlineLevel="3" x14ac:dyDescent="0.2">
      <c r="A137" s="325" t="s">
        <v>621</v>
      </c>
      <c r="B137" s="539" t="s">
        <v>9</v>
      </c>
      <c r="C137" s="539"/>
      <c r="D137" s="539"/>
      <c r="E137" s="324"/>
      <c r="F137" s="324"/>
      <c r="G137" s="539"/>
      <c r="H137" s="324"/>
      <c r="I137" s="540">
        <v>37010</v>
      </c>
      <c r="J137" s="540">
        <v>15340.5</v>
      </c>
    </row>
    <row r="138" spans="1:10" ht="56.25" outlineLevel="7" x14ac:dyDescent="0.2">
      <c r="A138" s="20" t="s">
        <v>621</v>
      </c>
      <c r="B138" s="541" t="s">
        <v>9</v>
      </c>
      <c r="C138" s="541" t="s">
        <v>398</v>
      </c>
      <c r="D138" s="541" t="s">
        <v>731</v>
      </c>
      <c r="E138" s="20" t="s">
        <v>658</v>
      </c>
      <c r="F138" s="20" t="s">
        <v>513</v>
      </c>
      <c r="G138" s="541" t="s">
        <v>374</v>
      </c>
      <c r="H138" s="20" t="s">
        <v>478</v>
      </c>
      <c r="I138" s="542">
        <v>10517</v>
      </c>
      <c r="J138" s="542">
        <v>3168.6</v>
      </c>
    </row>
    <row r="139" spans="1:10" ht="56.25" outlineLevel="7" x14ac:dyDescent="0.2">
      <c r="A139" s="20" t="s">
        <v>621</v>
      </c>
      <c r="B139" s="541" t="s">
        <v>9</v>
      </c>
      <c r="C139" s="541" t="s">
        <v>398</v>
      </c>
      <c r="D139" s="541" t="s">
        <v>731</v>
      </c>
      <c r="E139" s="20" t="s">
        <v>659</v>
      </c>
      <c r="F139" s="20" t="s">
        <v>513</v>
      </c>
      <c r="G139" s="541" t="s">
        <v>374</v>
      </c>
      <c r="H139" s="20" t="s">
        <v>478</v>
      </c>
      <c r="I139" s="542">
        <v>26493</v>
      </c>
      <c r="J139" s="542">
        <v>12171.9</v>
      </c>
    </row>
    <row r="140" spans="1:10" s="528" customFormat="1" ht="33.75" outlineLevel="1" x14ac:dyDescent="0.2">
      <c r="A140" s="447" t="s">
        <v>676</v>
      </c>
      <c r="B140" s="526" t="s">
        <v>10</v>
      </c>
      <c r="C140" s="526"/>
      <c r="D140" s="526"/>
      <c r="E140" s="446"/>
      <c r="F140" s="446"/>
      <c r="G140" s="526"/>
      <c r="H140" s="446"/>
      <c r="I140" s="527">
        <v>11376.3</v>
      </c>
      <c r="J140" s="527">
        <v>4312.2</v>
      </c>
    </row>
    <row r="141" spans="1:10" s="533" customFormat="1" ht="67.5" outlineLevel="2" x14ac:dyDescent="0.2">
      <c r="A141" s="529" t="s">
        <v>678</v>
      </c>
      <c r="B141" s="530" t="s">
        <v>11</v>
      </c>
      <c r="C141" s="530"/>
      <c r="D141" s="530"/>
      <c r="E141" s="531"/>
      <c r="F141" s="531"/>
      <c r="G141" s="530"/>
      <c r="H141" s="531"/>
      <c r="I141" s="532">
        <v>2683</v>
      </c>
      <c r="J141" s="532">
        <v>1002.3</v>
      </c>
    </row>
    <row r="142" spans="1:10" ht="56.25" outlineLevel="3" x14ac:dyDescent="0.2">
      <c r="A142" s="325" t="s">
        <v>622</v>
      </c>
      <c r="B142" s="539" t="s">
        <v>12</v>
      </c>
      <c r="C142" s="539"/>
      <c r="D142" s="539"/>
      <c r="E142" s="324"/>
      <c r="F142" s="324"/>
      <c r="G142" s="539"/>
      <c r="H142" s="324"/>
      <c r="I142" s="540">
        <v>2683</v>
      </c>
      <c r="J142" s="540">
        <v>1002.3</v>
      </c>
    </row>
    <row r="143" spans="1:10" ht="45" outlineLevel="7" x14ac:dyDescent="0.2">
      <c r="A143" s="20" t="s">
        <v>622</v>
      </c>
      <c r="B143" s="541" t="s">
        <v>12</v>
      </c>
      <c r="C143" s="541" t="s">
        <v>398</v>
      </c>
      <c r="D143" s="541" t="s">
        <v>13</v>
      </c>
      <c r="E143" s="20" t="s">
        <v>579</v>
      </c>
      <c r="F143" s="20" t="s">
        <v>513</v>
      </c>
      <c r="G143" s="541" t="s">
        <v>374</v>
      </c>
      <c r="H143" s="20" t="s">
        <v>478</v>
      </c>
      <c r="I143" s="542">
        <v>2.5</v>
      </c>
      <c r="J143" s="542">
        <v>1.5</v>
      </c>
    </row>
    <row r="144" spans="1:10" ht="45" outlineLevel="7" x14ac:dyDescent="0.2">
      <c r="A144" s="20" t="s">
        <v>622</v>
      </c>
      <c r="B144" s="541" t="s">
        <v>12</v>
      </c>
      <c r="C144" s="541" t="s">
        <v>398</v>
      </c>
      <c r="D144" s="541" t="s">
        <v>13</v>
      </c>
      <c r="E144" s="20" t="s">
        <v>664</v>
      </c>
      <c r="F144" s="20" t="s">
        <v>513</v>
      </c>
      <c r="G144" s="541" t="s">
        <v>374</v>
      </c>
      <c r="H144" s="20" t="s">
        <v>478</v>
      </c>
      <c r="I144" s="542">
        <v>1910</v>
      </c>
      <c r="J144" s="542">
        <v>660</v>
      </c>
    </row>
    <row r="145" spans="1:10" ht="45" outlineLevel="7" x14ac:dyDescent="0.2">
      <c r="A145" s="20" t="s">
        <v>622</v>
      </c>
      <c r="B145" s="541" t="s">
        <v>12</v>
      </c>
      <c r="C145" s="541" t="s">
        <v>398</v>
      </c>
      <c r="D145" s="541" t="s">
        <v>13</v>
      </c>
      <c r="E145" s="20" t="s">
        <v>665</v>
      </c>
      <c r="F145" s="20" t="s">
        <v>513</v>
      </c>
      <c r="G145" s="541" t="s">
        <v>374</v>
      </c>
      <c r="H145" s="20" t="s">
        <v>478</v>
      </c>
      <c r="I145" s="542">
        <v>580</v>
      </c>
      <c r="J145" s="542">
        <v>232.3</v>
      </c>
    </row>
    <row r="146" spans="1:10" ht="45" outlineLevel="7" x14ac:dyDescent="0.2">
      <c r="A146" s="20" t="s">
        <v>622</v>
      </c>
      <c r="B146" s="541" t="s">
        <v>12</v>
      </c>
      <c r="C146" s="541" t="s">
        <v>398</v>
      </c>
      <c r="D146" s="541" t="s">
        <v>13</v>
      </c>
      <c r="E146" s="20" t="s">
        <v>658</v>
      </c>
      <c r="F146" s="20" t="s">
        <v>513</v>
      </c>
      <c r="G146" s="541" t="s">
        <v>374</v>
      </c>
      <c r="H146" s="20" t="s">
        <v>478</v>
      </c>
      <c r="I146" s="542">
        <v>178.5</v>
      </c>
      <c r="J146" s="542">
        <v>108.5</v>
      </c>
    </row>
    <row r="147" spans="1:10" ht="45" outlineLevel="7" x14ac:dyDescent="0.2">
      <c r="A147" s="20" t="s">
        <v>622</v>
      </c>
      <c r="B147" s="541" t="s">
        <v>12</v>
      </c>
      <c r="C147" s="541" t="s">
        <v>398</v>
      </c>
      <c r="D147" s="541" t="s">
        <v>13</v>
      </c>
      <c r="E147" s="20" t="s">
        <v>685</v>
      </c>
      <c r="F147" s="20" t="s">
        <v>513</v>
      </c>
      <c r="G147" s="541" t="s">
        <v>374</v>
      </c>
      <c r="H147" s="20" t="s">
        <v>478</v>
      </c>
      <c r="I147" s="542">
        <v>11</v>
      </c>
      <c r="J147" s="542">
        <v>0</v>
      </c>
    </row>
    <row r="148" spans="1:10" ht="45" outlineLevel="7" x14ac:dyDescent="0.2">
      <c r="A148" s="20" t="s">
        <v>622</v>
      </c>
      <c r="B148" s="541" t="s">
        <v>12</v>
      </c>
      <c r="C148" s="541" t="s">
        <v>398</v>
      </c>
      <c r="D148" s="541" t="s">
        <v>13</v>
      </c>
      <c r="E148" s="20" t="s">
        <v>686</v>
      </c>
      <c r="F148" s="20" t="s">
        <v>513</v>
      </c>
      <c r="G148" s="541" t="s">
        <v>374</v>
      </c>
      <c r="H148" s="20" t="s">
        <v>478</v>
      </c>
      <c r="I148" s="542">
        <v>1</v>
      </c>
      <c r="J148" s="542">
        <v>0</v>
      </c>
    </row>
    <row r="149" spans="1:10" s="533" customFormat="1" ht="45" outlineLevel="2" x14ac:dyDescent="0.2">
      <c r="A149" s="529" t="s">
        <v>688</v>
      </c>
      <c r="B149" s="530" t="s">
        <v>14</v>
      </c>
      <c r="C149" s="530"/>
      <c r="D149" s="530"/>
      <c r="E149" s="531"/>
      <c r="F149" s="531"/>
      <c r="G149" s="530"/>
      <c r="H149" s="531"/>
      <c r="I149" s="532">
        <v>7555</v>
      </c>
      <c r="J149" s="532">
        <v>2889.5</v>
      </c>
    </row>
    <row r="150" spans="1:10" ht="33.75" outlineLevel="3" x14ac:dyDescent="0.2">
      <c r="A150" s="325" t="s">
        <v>623</v>
      </c>
      <c r="B150" s="539" t="s">
        <v>15</v>
      </c>
      <c r="C150" s="539"/>
      <c r="D150" s="539"/>
      <c r="E150" s="324"/>
      <c r="F150" s="324"/>
      <c r="G150" s="539"/>
      <c r="H150" s="324"/>
      <c r="I150" s="540">
        <v>7555</v>
      </c>
      <c r="J150" s="540">
        <v>2889.5</v>
      </c>
    </row>
    <row r="151" spans="1:10" ht="45" outlineLevel="7" x14ac:dyDescent="0.2">
      <c r="A151" s="20" t="s">
        <v>623</v>
      </c>
      <c r="B151" s="541" t="s">
        <v>15</v>
      </c>
      <c r="C151" s="541" t="s">
        <v>398</v>
      </c>
      <c r="D151" s="541" t="s">
        <v>13</v>
      </c>
      <c r="E151" s="20" t="s">
        <v>664</v>
      </c>
      <c r="F151" s="20" t="s">
        <v>513</v>
      </c>
      <c r="G151" s="541" t="s">
        <v>374</v>
      </c>
      <c r="H151" s="20" t="s">
        <v>478</v>
      </c>
      <c r="I151" s="542">
        <v>5803</v>
      </c>
      <c r="J151" s="542">
        <v>2200.8000000000002</v>
      </c>
    </row>
    <row r="152" spans="1:10" ht="45" outlineLevel="7" x14ac:dyDescent="0.2">
      <c r="A152" s="20" t="s">
        <v>623</v>
      </c>
      <c r="B152" s="541" t="s">
        <v>15</v>
      </c>
      <c r="C152" s="541" t="s">
        <v>398</v>
      </c>
      <c r="D152" s="541" t="s">
        <v>13</v>
      </c>
      <c r="E152" s="20" t="s">
        <v>665</v>
      </c>
      <c r="F152" s="20" t="s">
        <v>513</v>
      </c>
      <c r="G152" s="541" t="s">
        <v>374</v>
      </c>
      <c r="H152" s="20" t="s">
        <v>478</v>
      </c>
      <c r="I152" s="542">
        <v>1752</v>
      </c>
      <c r="J152" s="542">
        <v>688.7</v>
      </c>
    </row>
    <row r="153" spans="1:10" s="533" customFormat="1" ht="90" outlineLevel="2" x14ac:dyDescent="0.2">
      <c r="A153" s="529" t="s">
        <v>693</v>
      </c>
      <c r="B153" s="530" t="s">
        <v>16</v>
      </c>
      <c r="C153" s="530"/>
      <c r="D153" s="530"/>
      <c r="E153" s="531"/>
      <c r="F153" s="531"/>
      <c r="G153" s="530"/>
      <c r="H153" s="531"/>
      <c r="I153" s="532">
        <v>345</v>
      </c>
      <c r="J153" s="532">
        <v>157.4</v>
      </c>
    </row>
    <row r="154" spans="1:10" ht="78.75" outlineLevel="3" x14ac:dyDescent="0.2">
      <c r="A154" s="325" t="s">
        <v>624</v>
      </c>
      <c r="B154" s="539" t="s">
        <v>17</v>
      </c>
      <c r="C154" s="539"/>
      <c r="D154" s="539"/>
      <c r="E154" s="324"/>
      <c r="F154" s="324"/>
      <c r="G154" s="539"/>
      <c r="H154" s="324"/>
      <c r="I154" s="540">
        <v>345</v>
      </c>
      <c r="J154" s="540">
        <v>157.4</v>
      </c>
    </row>
    <row r="155" spans="1:10" ht="67.5" outlineLevel="7" x14ac:dyDescent="0.2">
      <c r="A155" s="20" t="s">
        <v>624</v>
      </c>
      <c r="B155" s="541" t="s">
        <v>17</v>
      </c>
      <c r="C155" s="541" t="s">
        <v>398</v>
      </c>
      <c r="D155" s="541" t="s">
        <v>13</v>
      </c>
      <c r="E155" s="20" t="s">
        <v>664</v>
      </c>
      <c r="F155" s="20" t="s">
        <v>513</v>
      </c>
      <c r="G155" s="541" t="s">
        <v>374</v>
      </c>
      <c r="H155" s="20" t="s">
        <v>478</v>
      </c>
      <c r="I155" s="542">
        <v>265</v>
      </c>
      <c r="J155" s="542">
        <v>116.9</v>
      </c>
    </row>
    <row r="156" spans="1:10" ht="67.5" outlineLevel="7" x14ac:dyDescent="0.2">
      <c r="A156" s="20" t="s">
        <v>624</v>
      </c>
      <c r="B156" s="541" t="s">
        <v>17</v>
      </c>
      <c r="C156" s="541" t="s">
        <v>398</v>
      </c>
      <c r="D156" s="541" t="s">
        <v>13</v>
      </c>
      <c r="E156" s="20" t="s">
        <v>665</v>
      </c>
      <c r="F156" s="20" t="s">
        <v>513</v>
      </c>
      <c r="G156" s="541" t="s">
        <v>374</v>
      </c>
      <c r="H156" s="20" t="s">
        <v>478</v>
      </c>
      <c r="I156" s="542">
        <v>80</v>
      </c>
      <c r="J156" s="542">
        <v>40.5</v>
      </c>
    </row>
    <row r="157" spans="1:10" s="533" customFormat="1" ht="56.25" outlineLevel="2" x14ac:dyDescent="0.2">
      <c r="A157" s="529" t="s">
        <v>698</v>
      </c>
      <c r="B157" s="530" t="s">
        <v>18</v>
      </c>
      <c r="C157" s="530"/>
      <c r="D157" s="530"/>
      <c r="E157" s="531"/>
      <c r="F157" s="531"/>
      <c r="G157" s="530"/>
      <c r="H157" s="531"/>
      <c r="I157" s="532">
        <v>784</v>
      </c>
      <c r="J157" s="532">
        <v>258.3</v>
      </c>
    </row>
    <row r="158" spans="1:10" ht="45" outlineLevel="3" x14ac:dyDescent="0.2">
      <c r="A158" s="325" t="s">
        <v>625</v>
      </c>
      <c r="B158" s="539" t="s">
        <v>19</v>
      </c>
      <c r="C158" s="539"/>
      <c r="D158" s="539"/>
      <c r="E158" s="324"/>
      <c r="F158" s="324"/>
      <c r="G158" s="539"/>
      <c r="H158" s="324"/>
      <c r="I158" s="540">
        <v>784</v>
      </c>
      <c r="J158" s="540">
        <v>258.3</v>
      </c>
    </row>
    <row r="159" spans="1:10" ht="45" outlineLevel="7" x14ac:dyDescent="0.2">
      <c r="A159" s="20" t="s">
        <v>625</v>
      </c>
      <c r="B159" s="541" t="s">
        <v>19</v>
      </c>
      <c r="C159" s="541" t="s">
        <v>398</v>
      </c>
      <c r="D159" s="541" t="s">
        <v>13</v>
      </c>
      <c r="E159" s="20" t="s">
        <v>664</v>
      </c>
      <c r="F159" s="20" t="s">
        <v>513</v>
      </c>
      <c r="G159" s="541" t="s">
        <v>374</v>
      </c>
      <c r="H159" s="20" t="s">
        <v>478</v>
      </c>
      <c r="I159" s="542">
        <v>578</v>
      </c>
      <c r="J159" s="542">
        <v>162.30000000000001</v>
      </c>
    </row>
    <row r="160" spans="1:10" ht="45" outlineLevel="7" x14ac:dyDescent="0.2">
      <c r="A160" s="20" t="s">
        <v>625</v>
      </c>
      <c r="B160" s="541" t="s">
        <v>19</v>
      </c>
      <c r="C160" s="541" t="s">
        <v>398</v>
      </c>
      <c r="D160" s="541" t="s">
        <v>13</v>
      </c>
      <c r="E160" s="20" t="s">
        <v>665</v>
      </c>
      <c r="F160" s="20" t="s">
        <v>513</v>
      </c>
      <c r="G160" s="541" t="s">
        <v>374</v>
      </c>
      <c r="H160" s="20" t="s">
        <v>478</v>
      </c>
      <c r="I160" s="542">
        <v>174</v>
      </c>
      <c r="J160" s="542">
        <v>64</v>
      </c>
    </row>
    <row r="161" spans="1:10" ht="45" outlineLevel="7" x14ac:dyDescent="0.2">
      <c r="A161" s="20" t="s">
        <v>625</v>
      </c>
      <c r="B161" s="541" t="s">
        <v>19</v>
      </c>
      <c r="C161" s="541" t="s">
        <v>398</v>
      </c>
      <c r="D161" s="541" t="s">
        <v>13</v>
      </c>
      <c r="E161" s="20" t="s">
        <v>658</v>
      </c>
      <c r="F161" s="20" t="s">
        <v>513</v>
      </c>
      <c r="G161" s="541" t="s">
        <v>374</v>
      </c>
      <c r="H161" s="20" t="s">
        <v>478</v>
      </c>
      <c r="I161" s="542">
        <v>32</v>
      </c>
      <c r="J161" s="542">
        <v>32</v>
      </c>
    </row>
    <row r="162" spans="1:10" s="533" customFormat="1" ht="45" outlineLevel="2" x14ac:dyDescent="0.2">
      <c r="A162" s="529" t="s">
        <v>704</v>
      </c>
      <c r="B162" s="530" t="s">
        <v>20</v>
      </c>
      <c r="C162" s="530"/>
      <c r="D162" s="530"/>
      <c r="E162" s="531"/>
      <c r="F162" s="531"/>
      <c r="G162" s="530"/>
      <c r="H162" s="531"/>
      <c r="I162" s="532">
        <v>9.3000000000000007</v>
      </c>
      <c r="J162" s="532">
        <v>4.7</v>
      </c>
    </row>
    <row r="163" spans="1:10" ht="33.75" outlineLevel="3" x14ac:dyDescent="0.2">
      <c r="A163" s="325" t="s">
        <v>626</v>
      </c>
      <c r="B163" s="539" t="s">
        <v>746</v>
      </c>
      <c r="C163" s="539"/>
      <c r="D163" s="539"/>
      <c r="E163" s="324"/>
      <c r="F163" s="324"/>
      <c r="G163" s="539"/>
      <c r="H163" s="324"/>
      <c r="I163" s="540">
        <v>9.3000000000000007</v>
      </c>
      <c r="J163" s="540">
        <v>4.7</v>
      </c>
    </row>
    <row r="164" spans="1:10" ht="45" outlineLevel="7" x14ac:dyDescent="0.2">
      <c r="A164" s="20" t="s">
        <v>626</v>
      </c>
      <c r="B164" s="541" t="s">
        <v>746</v>
      </c>
      <c r="C164" s="541" t="s">
        <v>398</v>
      </c>
      <c r="D164" s="541" t="s">
        <v>13</v>
      </c>
      <c r="E164" s="20" t="s">
        <v>658</v>
      </c>
      <c r="F164" s="20" t="s">
        <v>513</v>
      </c>
      <c r="G164" s="541" t="s">
        <v>374</v>
      </c>
      <c r="H164" s="20" t="s">
        <v>478</v>
      </c>
      <c r="I164" s="542">
        <v>9.3000000000000007</v>
      </c>
      <c r="J164" s="542">
        <v>4.7</v>
      </c>
    </row>
    <row r="165" spans="1:10" s="528" customFormat="1" ht="67.5" outlineLevel="1" x14ac:dyDescent="0.2">
      <c r="A165" s="447" t="s">
        <v>708</v>
      </c>
      <c r="B165" s="526" t="s">
        <v>21</v>
      </c>
      <c r="C165" s="526"/>
      <c r="D165" s="526"/>
      <c r="E165" s="446"/>
      <c r="F165" s="446"/>
      <c r="G165" s="526"/>
      <c r="H165" s="446"/>
      <c r="I165" s="527">
        <v>1384</v>
      </c>
      <c r="J165" s="527">
        <v>667.4</v>
      </c>
    </row>
    <row r="166" spans="1:10" s="533" customFormat="1" ht="45" outlineLevel="2" x14ac:dyDescent="0.2">
      <c r="A166" s="529" t="s">
        <v>710</v>
      </c>
      <c r="B166" s="530" t="s">
        <v>22</v>
      </c>
      <c r="C166" s="530"/>
      <c r="D166" s="530"/>
      <c r="E166" s="531"/>
      <c r="F166" s="531"/>
      <c r="G166" s="530"/>
      <c r="H166" s="531"/>
      <c r="I166" s="532">
        <v>1384</v>
      </c>
      <c r="J166" s="532">
        <v>667.4</v>
      </c>
    </row>
    <row r="167" spans="1:10" ht="33.75" outlineLevel="3" x14ac:dyDescent="0.2">
      <c r="A167" s="325" t="s">
        <v>627</v>
      </c>
      <c r="B167" s="539" t="s">
        <v>23</v>
      </c>
      <c r="C167" s="539"/>
      <c r="D167" s="539"/>
      <c r="E167" s="324"/>
      <c r="F167" s="324"/>
      <c r="G167" s="539"/>
      <c r="H167" s="324"/>
      <c r="I167" s="540">
        <v>1384</v>
      </c>
      <c r="J167" s="540">
        <v>667.4</v>
      </c>
    </row>
    <row r="168" spans="1:10" ht="45" outlineLevel="7" x14ac:dyDescent="0.2">
      <c r="A168" s="20" t="s">
        <v>627</v>
      </c>
      <c r="B168" s="541" t="s">
        <v>23</v>
      </c>
      <c r="C168" s="541" t="s">
        <v>398</v>
      </c>
      <c r="D168" s="541" t="s">
        <v>13</v>
      </c>
      <c r="E168" s="20" t="s">
        <v>56</v>
      </c>
      <c r="F168" s="20" t="s">
        <v>513</v>
      </c>
      <c r="G168" s="541" t="s">
        <v>374</v>
      </c>
      <c r="H168" s="20" t="s">
        <v>477</v>
      </c>
      <c r="I168" s="542">
        <v>1384</v>
      </c>
      <c r="J168" s="542">
        <v>667.4</v>
      </c>
    </row>
  </sheetData>
  <mergeCells count="5">
    <mergeCell ref="A9:G9"/>
    <mergeCell ref="A1:F1"/>
    <mergeCell ref="A6:H6"/>
    <mergeCell ref="A7:G7"/>
    <mergeCell ref="A8:G8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4A0A0F"/>
  </sheetPr>
  <dimension ref="A1:P76"/>
  <sheetViews>
    <sheetView workbookViewId="0">
      <pane ySplit="10" topLeftCell="A11" activePane="bottomLeft" state="frozen"/>
      <selection pane="bottomLeft" activeCell="H14" sqref="H14"/>
    </sheetView>
  </sheetViews>
  <sheetFormatPr defaultRowHeight="15" x14ac:dyDescent="0.25"/>
  <cols>
    <col min="1" max="1" width="7.5703125" customWidth="1"/>
    <col min="2" max="2" width="29.140625" customWidth="1"/>
    <col min="3" max="3" width="17.14062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1.42578125" customWidth="1"/>
    <col min="12" max="12" width="10.5703125" style="31" customWidth="1"/>
    <col min="13" max="13" width="10.28515625" style="31" customWidth="1"/>
    <col min="14" max="14" width="13.42578125" customWidth="1"/>
    <col min="15" max="15" width="11.5703125" customWidth="1"/>
    <col min="16" max="16" width="11.5703125" style="31" bestFit="1" customWidth="1"/>
  </cols>
  <sheetData>
    <row r="1" spans="1:16" ht="18.75" x14ac:dyDescent="0.3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94"/>
      <c r="M1" s="737"/>
      <c r="N1" s="737"/>
      <c r="O1" s="737"/>
      <c r="P1" s="737"/>
    </row>
    <row r="2" spans="1:16" ht="47.25" customHeight="1" x14ac:dyDescent="0.3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94"/>
      <c r="M2" s="738" t="s">
        <v>106</v>
      </c>
      <c r="N2" s="738"/>
      <c r="O2" s="738"/>
      <c r="P2" s="738"/>
    </row>
    <row r="3" spans="1:16" ht="20.25" x14ac:dyDescent="0.3">
      <c r="A3" s="717" t="s">
        <v>294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1:16" ht="21" customHeight="1" x14ac:dyDescent="0.25">
      <c r="A4" s="739" t="s">
        <v>312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</row>
    <row r="5" spans="1:16" ht="21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8"/>
      <c r="M5" s="28"/>
      <c r="N5" s="16"/>
      <c r="O5" s="16"/>
      <c r="P5" s="28"/>
    </row>
    <row r="6" spans="1:16" ht="18.75" x14ac:dyDescent="0.3">
      <c r="A6" s="743" t="s">
        <v>107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</row>
    <row r="7" spans="1:16" ht="16.5" thickBot="1" x14ac:dyDescent="0.3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29"/>
      <c r="M7" s="29"/>
      <c r="N7" s="4"/>
      <c r="O7" s="4"/>
      <c r="P7" s="29"/>
    </row>
    <row r="8" spans="1:16" ht="36.75" customHeight="1" thickBot="1" x14ac:dyDescent="0.3">
      <c r="A8" s="744" t="s">
        <v>295</v>
      </c>
      <c r="B8" s="744" t="s">
        <v>296</v>
      </c>
      <c r="C8" s="6" t="s">
        <v>297</v>
      </c>
      <c r="D8" s="746" t="s">
        <v>465</v>
      </c>
      <c r="E8" s="729" t="s">
        <v>299</v>
      </c>
      <c r="F8" s="748"/>
      <c r="G8" s="729" t="s">
        <v>300</v>
      </c>
      <c r="H8" s="730"/>
      <c r="I8" s="749" t="s">
        <v>301</v>
      </c>
      <c r="J8" s="723"/>
      <c r="K8" s="723"/>
      <c r="L8" s="723"/>
      <c r="M8" s="724"/>
      <c r="N8" s="723" t="s">
        <v>302</v>
      </c>
      <c r="O8" s="723"/>
      <c r="P8" s="724"/>
    </row>
    <row r="9" spans="1:16" ht="38.25" customHeight="1" thickBot="1" x14ac:dyDescent="0.3">
      <c r="A9" s="745"/>
      <c r="B9" s="745"/>
      <c r="C9" s="2" t="s">
        <v>298</v>
      </c>
      <c r="D9" s="747"/>
      <c r="E9" s="7" t="s">
        <v>303</v>
      </c>
      <c r="F9" s="7" t="s">
        <v>304</v>
      </c>
      <c r="G9" s="7" t="s">
        <v>303</v>
      </c>
      <c r="H9" s="161" t="s">
        <v>304</v>
      </c>
      <c r="I9" s="164" t="s">
        <v>305</v>
      </c>
      <c r="J9" s="7" t="s">
        <v>315</v>
      </c>
      <c r="K9" s="7" t="s">
        <v>306</v>
      </c>
      <c r="L9" s="32" t="s">
        <v>307</v>
      </c>
      <c r="M9" s="32" t="s">
        <v>308</v>
      </c>
      <c r="N9" s="2" t="s">
        <v>309</v>
      </c>
      <c r="O9" s="2" t="s">
        <v>310</v>
      </c>
      <c r="P9" s="30" t="s">
        <v>311</v>
      </c>
    </row>
    <row r="10" spans="1:16" ht="15.75" thickBot="1" x14ac:dyDescent="0.3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6">
        <v>7</v>
      </c>
      <c r="H10" s="162">
        <v>8</v>
      </c>
      <c r="I10" s="165">
        <v>9</v>
      </c>
      <c r="J10" s="38">
        <v>10</v>
      </c>
      <c r="K10" s="37">
        <v>11</v>
      </c>
      <c r="L10" s="39">
        <v>12</v>
      </c>
      <c r="M10" s="40">
        <v>13</v>
      </c>
      <c r="N10" s="37">
        <v>14</v>
      </c>
      <c r="O10" s="36">
        <v>15</v>
      </c>
      <c r="P10" s="40">
        <v>16</v>
      </c>
    </row>
    <row r="11" spans="1:16" ht="87" thickBot="1" x14ac:dyDescent="0.3">
      <c r="A11" s="5"/>
      <c r="B11" s="376" t="s">
        <v>81</v>
      </c>
      <c r="C11" s="9"/>
      <c r="D11" s="373" t="s">
        <v>313</v>
      </c>
      <c r="E11" s="373" t="s">
        <v>313</v>
      </c>
      <c r="F11" s="374" t="s">
        <v>313</v>
      </c>
      <c r="G11" s="373" t="s">
        <v>313</v>
      </c>
      <c r="H11" s="375" t="s">
        <v>313</v>
      </c>
      <c r="I11" s="166">
        <f>I12+I45+I48+I60+I62</f>
        <v>578352.30000000005</v>
      </c>
      <c r="J11" s="166">
        <f>J12+J45+J48+J60+J62</f>
        <v>329425.42</v>
      </c>
      <c r="K11" s="166">
        <f>K12+K45+K48+K60+K62</f>
        <v>261046.52000000005</v>
      </c>
      <c r="L11" s="143">
        <f t="shared" ref="L11:L16" si="0">K11/I11*100</f>
        <v>45.136246540387233</v>
      </c>
      <c r="M11" s="143">
        <f t="shared" ref="M11:M16" si="1">K11/J11*100</f>
        <v>79.242980095464418</v>
      </c>
      <c r="N11" s="33">
        <f>N45+N62</f>
        <v>605.80000000000007</v>
      </c>
      <c r="O11" s="33">
        <f>O45</f>
        <v>296.89</v>
      </c>
      <c r="P11" s="33">
        <f>P45</f>
        <v>53.414774567305955</v>
      </c>
    </row>
    <row r="12" spans="1:16" ht="75.75" thickBot="1" x14ac:dyDescent="0.3">
      <c r="A12" s="389" t="s">
        <v>314</v>
      </c>
      <c r="B12" s="46" t="s">
        <v>33</v>
      </c>
      <c r="C12" s="377" t="s">
        <v>82</v>
      </c>
      <c r="D12" s="13" t="s">
        <v>313</v>
      </c>
      <c r="E12" s="13" t="s">
        <v>313</v>
      </c>
      <c r="F12" s="14" t="s">
        <v>313</v>
      </c>
      <c r="G12" s="13" t="s">
        <v>313</v>
      </c>
      <c r="H12" s="163" t="s">
        <v>313</v>
      </c>
      <c r="I12" s="95">
        <f>SUM(I13:I44)</f>
        <v>294154</v>
      </c>
      <c r="J12" s="95">
        <f>SUM(J13:J44)</f>
        <v>156641.28</v>
      </c>
      <c r="K12" s="95">
        <f>SUM(K13:K44)</f>
        <v>133040.42000000001</v>
      </c>
      <c r="L12" s="25">
        <f t="shared" si="0"/>
        <v>45.228152600338603</v>
      </c>
      <c r="M12" s="25">
        <f t="shared" si="1"/>
        <v>84.933179810583781</v>
      </c>
      <c r="N12" s="15">
        <v>0</v>
      </c>
      <c r="O12" s="41">
        <f>O13+O14+O15+O16+O18+O19+O21+O22+O23+O24+O25+O27+O28+O29+O30+O31+O34+O35+O36+O37+O38+O39+O40</f>
        <v>0</v>
      </c>
      <c r="P12" s="178">
        <v>0</v>
      </c>
    </row>
    <row r="13" spans="1:16" ht="63.75" customHeight="1" x14ac:dyDescent="0.25">
      <c r="A13" s="179" t="s">
        <v>346</v>
      </c>
      <c r="B13" s="385" t="s">
        <v>437</v>
      </c>
      <c r="C13" s="378" t="s">
        <v>82</v>
      </c>
      <c r="D13" s="45" t="s">
        <v>435</v>
      </c>
      <c r="E13" s="262">
        <v>42736</v>
      </c>
      <c r="F13" s="268">
        <v>43100</v>
      </c>
      <c r="G13" s="262">
        <v>42736</v>
      </c>
      <c r="H13" s="158">
        <v>43100</v>
      </c>
      <c r="I13" s="156">
        <v>8812</v>
      </c>
      <c r="J13" s="154">
        <v>8810.49</v>
      </c>
      <c r="K13" s="154">
        <v>8768.02</v>
      </c>
      <c r="L13" s="152">
        <f t="shared" si="0"/>
        <v>99.500907852927838</v>
      </c>
      <c r="M13" s="159">
        <f t="shared" si="1"/>
        <v>99.517960976063762</v>
      </c>
      <c r="N13" s="157"/>
      <c r="O13" s="261"/>
      <c r="P13" s="154"/>
    </row>
    <row r="14" spans="1:16" ht="59.25" customHeight="1" x14ac:dyDescent="0.25">
      <c r="A14" s="307" t="s">
        <v>347</v>
      </c>
      <c r="B14" s="171" t="s">
        <v>438</v>
      </c>
      <c r="C14" s="387" t="s">
        <v>82</v>
      </c>
      <c r="D14" s="260" t="s">
        <v>435</v>
      </c>
      <c r="E14" s="314">
        <v>42736</v>
      </c>
      <c r="F14" s="267">
        <v>43100</v>
      </c>
      <c r="G14" s="314">
        <v>42736</v>
      </c>
      <c r="H14" s="153">
        <v>43100</v>
      </c>
      <c r="I14" s="311">
        <v>155594</v>
      </c>
      <c r="J14" s="258">
        <v>73557.929999999993</v>
      </c>
      <c r="K14" s="258">
        <v>62209.599999999999</v>
      </c>
      <c r="L14" s="167">
        <f t="shared" si="0"/>
        <v>39.982004447472271</v>
      </c>
      <c r="M14" s="312">
        <f t="shared" si="1"/>
        <v>84.572254820112533</v>
      </c>
      <c r="N14" s="259"/>
      <c r="O14" s="260"/>
      <c r="P14" s="258"/>
    </row>
    <row r="15" spans="1:16" ht="68.25" customHeight="1" x14ac:dyDescent="0.25">
      <c r="A15" s="71" t="s">
        <v>348</v>
      </c>
      <c r="B15" s="171" t="s">
        <v>439</v>
      </c>
      <c r="C15" s="379" t="s">
        <v>82</v>
      </c>
      <c r="D15" s="260" t="s">
        <v>435</v>
      </c>
      <c r="E15" s="267">
        <v>42736</v>
      </c>
      <c r="F15" s="267">
        <v>43100</v>
      </c>
      <c r="G15" s="314">
        <v>42736</v>
      </c>
      <c r="H15" s="153">
        <v>43100</v>
      </c>
      <c r="I15" s="311">
        <v>18</v>
      </c>
      <c r="J15" s="258">
        <v>9.11</v>
      </c>
      <c r="K15" s="258">
        <v>8.18</v>
      </c>
      <c r="L15" s="258">
        <f t="shared" si="0"/>
        <v>45.444444444444443</v>
      </c>
      <c r="M15" s="312">
        <f t="shared" si="1"/>
        <v>89.791437980241497</v>
      </c>
      <c r="N15" s="259"/>
      <c r="O15" s="315"/>
      <c r="P15" s="258"/>
    </row>
    <row r="16" spans="1:16" ht="15" hidden="1" customHeight="1" x14ac:dyDescent="0.25">
      <c r="A16" s="751" t="s">
        <v>349</v>
      </c>
      <c r="B16" s="736" t="s">
        <v>440</v>
      </c>
      <c r="C16" s="750" t="s">
        <v>82</v>
      </c>
      <c r="D16" s="734" t="s">
        <v>435</v>
      </c>
      <c r="E16" s="752">
        <v>42736</v>
      </c>
      <c r="F16" s="752">
        <v>43100</v>
      </c>
      <c r="G16" s="740">
        <v>42736</v>
      </c>
      <c r="H16" s="741">
        <v>43100</v>
      </c>
      <c r="I16" s="725">
        <v>3960</v>
      </c>
      <c r="J16" s="727">
        <v>2799</v>
      </c>
      <c r="K16" s="727">
        <v>1889.2</v>
      </c>
      <c r="L16" s="731">
        <f t="shared" si="0"/>
        <v>47.707070707070706</v>
      </c>
      <c r="M16" s="754">
        <f t="shared" si="1"/>
        <v>67.49553411932834</v>
      </c>
      <c r="N16" s="732"/>
      <c r="O16" s="734"/>
      <c r="P16" s="731"/>
    </row>
    <row r="17" spans="1:16" ht="57.75" customHeight="1" x14ac:dyDescent="0.25">
      <c r="A17" s="751"/>
      <c r="B17" s="736"/>
      <c r="C17" s="750"/>
      <c r="D17" s="734"/>
      <c r="E17" s="734"/>
      <c r="F17" s="734"/>
      <c r="G17" s="740"/>
      <c r="H17" s="742"/>
      <c r="I17" s="726"/>
      <c r="J17" s="728"/>
      <c r="K17" s="728"/>
      <c r="L17" s="731"/>
      <c r="M17" s="754"/>
      <c r="N17" s="733"/>
      <c r="O17" s="734"/>
      <c r="P17" s="731"/>
    </row>
    <row r="18" spans="1:16" ht="6" hidden="1" customHeight="1" x14ac:dyDescent="0.25">
      <c r="A18" s="307" t="s">
        <v>350</v>
      </c>
      <c r="B18" s="171" t="s">
        <v>441</v>
      </c>
      <c r="C18" s="380" t="s">
        <v>82</v>
      </c>
      <c r="D18" s="260" t="s">
        <v>435</v>
      </c>
      <c r="E18" s="314">
        <v>42736</v>
      </c>
      <c r="F18" s="267">
        <v>43100</v>
      </c>
      <c r="G18" s="314">
        <v>42736</v>
      </c>
      <c r="H18" s="153">
        <v>43100</v>
      </c>
      <c r="I18" s="311"/>
      <c r="J18" s="258"/>
      <c r="K18" s="258"/>
      <c r="L18" s="258" t="e">
        <f>K18/I18*100</f>
        <v>#DIV/0!</v>
      </c>
      <c r="M18" s="312" t="e">
        <f>K18/J18*100</f>
        <v>#DIV/0!</v>
      </c>
      <c r="N18" s="259"/>
      <c r="O18" s="260"/>
      <c r="P18" s="258"/>
    </row>
    <row r="19" spans="1:16" ht="69.75" customHeight="1" x14ac:dyDescent="0.25">
      <c r="A19" s="71" t="s">
        <v>350</v>
      </c>
      <c r="B19" s="171" t="s">
        <v>442</v>
      </c>
      <c r="C19" s="379" t="s">
        <v>82</v>
      </c>
      <c r="D19" s="260" t="s">
        <v>435</v>
      </c>
      <c r="E19" s="267">
        <v>42736</v>
      </c>
      <c r="F19" s="267">
        <v>43100</v>
      </c>
      <c r="G19" s="267">
        <v>42736</v>
      </c>
      <c r="H19" s="153">
        <v>43100</v>
      </c>
      <c r="I19" s="311">
        <v>142</v>
      </c>
      <c r="J19" s="258">
        <v>70.900000000000006</v>
      </c>
      <c r="K19" s="258">
        <v>70.400000000000006</v>
      </c>
      <c r="L19" s="258">
        <f t="shared" ref="L19:L25" si="2">K19/I19*100</f>
        <v>49.577464788732399</v>
      </c>
      <c r="M19" s="312">
        <f t="shared" ref="M19:M25" si="3">K19/J19*100</f>
        <v>99.294781382228493</v>
      </c>
      <c r="N19" s="259"/>
      <c r="O19" s="260"/>
      <c r="P19" s="258"/>
    </row>
    <row r="20" spans="1:16" ht="54" customHeight="1" x14ac:dyDescent="0.25">
      <c r="A20" s="71" t="s">
        <v>351</v>
      </c>
      <c r="B20" s="171" t="s">
        <v>50</v>
      </c>
      <c r="C20" s="380" t="s">
        <v>82</v>
      </c>
      <c r="D20" s="260" t="s">
        <v>435</v>
      </c>
      <c r="E20" s="267">
        <v>42736</v>
      </c>
      <c r="F20" s="267">
        <v>43100</v>
      </c>
      <c r="G20" s="267">
        <v>42736</v>
      </c>
      <c r="H20" s="153">
        <v>43100</v>
      </c>
      <c r="I20" s="311">
        <v>71</v>
      </c>
      <c r="J20" s="258">
        <v>46.86</v>
      </c>
      <c r="K20" s="258">
        <v>35.08</v>
      </c>
      <c r="L20" s="258">
        <f>K20/I20*100</f>
        <v>49.408450704225345</v>
      </c>
      <c r="M20" s="312">
        <f>K20/J20*100</f>
        <v>74.861288945795991</v>
      </c>
      <c r="N20" s="259"/>
      <c r="O20" s="260"/>
      <c r="P20" s="258"/>
    </row>
    <row r="21" spans="1:16" ht="60" customHeight="1" x14ac:dyDescent="0.25">
      <c r="A21" s="307" t="s">
        <v>352</v>
      </c>
      <c r="B21" s="171" t="s">
        <v>443</v>
      </c>
      <c r="C21" s="380" t="s">
        <v>82</v>
      </c>
      <c r="D21" s="260" t="s">
        <v>435</v>
      </c>
      <c r="E21" s="267">
        <v>42736</v>
      </c>
      <c r="F21" s="267">
        <v>43100</v>
      </c>
      <c r="G21" s="267">
        <v>42736</v>
      </c>
      <c r="H21" s="153">
        <v>43100</v>
      </c>
      <c r="I21" s="311">
        <v>3063</v>
      </c>
      <c r="J21" s="258">
        <v>1728.5</v>
      </c>
      <c r="K21" s="258">
        <v>1530.64</v>
      </c>
      <c r="L21" s="258">
        <f t="shared" si="2"/>
        <v>49.971922951354884</v>
      </c>
      <c r="M21" s="312">
        <f>K21/J21*100</f>
        <v>88.553080705814295</v>
      </c>
      <c r="N21" s="259"/>
      <c r="O21" s="260"/>
      <c r="P21" s="258"/>
    </row>
    <row r="22" spans="1:16" ht="58.5" customHeight="1" x14ac:dyDescent="0.25">
      <c r="A22" s="307" t="s">
        <v>353</v>
      </c>
      <c r="B22" s="171" t="s">
        <v>444</v>
      </c>
      <c r="C22" s="380" t="s">
        <v>82</v>
      </c>
      <c r="D22" s="260" t="s">
        <v>435</v>
      </c>
      <c r="E22" s="267">
        <v>42736</v>
      </c>
      <c r="F22" s="267">
        <v>43100</v>
      </c>
      <c r="G22" s="267">
        <v>42736</v>
      </c>
      <c r="H22" s="153">
        <v>43100</v>
      </c>
      <c r="I22" s="311">
        <v>509</v>
      </c>
      <c r="J22" s="258">
        <v>287</v>
      </c>
      <c r="K22" s="258">
        <v>194.24</v>
      </c>
      <c r="L22" s="258">
        <f t="shared" si="2"/>
        <v>38.161100196463657</v>
      </c>
      <c r="M22" s="312">
        <f t="shared" si="3"/>
        <v>67.679442508710807</v>
      </c>
      <c r="N22" s="259"/>
      <c r="O22" s="260"/>
      <c r="P22" s="258"/>
    </row>
    <row r="23" spans="1:16" ht="60.75" customHeight="1" x14ac:dyDescent="0.25">
      <c r="A23" s="307" t="s">
        <v>354</v>
      </c>
      <c r="B23" s="171" t="s">
        <v>445</v>
      </c>
      <c r="C23" s="380" t="s">
        <v>82</v>
      </c>
      <c r="D23" s="260" t="s">
        <v>435</v>
      </c>
      <c r="E23" s="267">
        <v>42736</v>
      </c>
      <c r="F23" s="267">
        <v>43100</v>
      </c>
      <c r="G23" s="267">
        <v>42736</v>
      </c>
      <c r="H23" s="153">
        <v>43100</v>
      </c>
      <c r="I23" s="311">
        <v>354</v>
      </c>
      <c r="J23" s="258">
        <v>177</v>
      </c>
      <c r="K23" s="258">
        <v>91.44</v>
      </c>
      <c r="L23" s="258">
        <f t="shared" si="2"/>
        <v>25.83050847457627</v>
      </c>
      <c r="M23" s="312">
        <f t="shared" si="3"/>
        <v>51.66101694915254</v>
      </c>
      <c r="N23" s="259"/>
      <c r="O23" s="260"/>
      <c r="P23" s="258"/>
    </row>
    <row r="24" spans="1:16" ht="118.5" customHeight="1" x14ac:dyDescent="0.25">
      <c r="A24" s="71" t="s">
        <v>355</v>
      </c>
      <c r="B24" s="171" t="s">
        <v>446</v>
      </c>
      <c r="C24" s="379" t="s">
        <v>82</v>
      </c>
      <c r="D24" s="260" t="s">
        <v>435</v>
      </c>
      <c r="E24" s="267">
        <v>42736</v>
      </c>
      <c r="F24" s="267">
        <v>43100</v>
      </c>
      <c r="G24" s="267">
        <v>42736</v>
      </c>
      <c r="H24" s="153">
        <v>43100</v>
      </c>
      <c r="I24" s="311">
        <v>298</v>
      </c>
      <c r="J24" s="258">
        <v>224</v>
      </c>
      <c r="K24" s="258">
        <v>134.36000000000001</v>
      </c>
      <c r="L24" s="258">
        <f t="shared" si="2"/>
        <v>45.087248322147659</v>
      </c>
      <c r="M24" s="312">
        <f t="shared" si="3"/>
        <v>59.982142857142861</v>
      </c>
      <c r="N24" s="259"/>
      <c r="O24" s="260"/>
      <c r="P24" s="258"/>
    </row>
    <row r="25" spans="1:16" ht="23.25" customHeight="1" x14ac:dyDescent="0.25">
      <c r="A25" s="735" t="s">
        <v>356</v>
      </c>
      <c r="B25" s="736" t="s">
        <v>447</v>
      </c>
      <c r="C25" s="750" t="s">
        <v>82</v>
      </c>
      <c r="D25" s="734" t="s">
        <v>435</v>
      </c>
      <c r="E25" s="752">
        <v>42736</v>
      </c>
      <c r="F25" s="740">
        <v>43100</v>
      </c>
      <c r="G25" s="740">
        <v>42736</v>
      </c>
      <c r="H25" s="764">
        <v>43100</v>
      </c>
      <c r="I25" s="756">
        <v>37</v>
      </c>
      <c r="J25" s="753">
        <v>19.420000000000002</v>
      </c>
      <c r="K25" s="753">
        <v>18.39</v>
      </c>
      <c r="L25" s="753">
        <f t="shared" si="2"/>
        <v>49.702702702702709</v>
      </c>
      <c r="M25" s="758">
        <f t="shared" si="3"/>
        <v>94.696189495365601</v>
      </c>
      <c r="N25" s="757"/>
      <c r="O25" s="763"/>
      <c r="P25" s="753"/>
    </row>
    <row r="26" spans="1:16" ht="39.75" customHeight="1" x14ac:dyDescent="0.25">
      <c r="A26" s="735"/>
      <c r="B26" s="736"/>
      <c r="C26" s="750"/>
      <c r="D26" s="734"/>
      <c r="E26" s="752"/>
      <c r="F26" s="740"/>
      <c r="G26" s="740"/>
      <c r="H26" s="764"/>
      <c r="I26" s="756"/>
      <c r="J26" s="753"/>
      <c r="K26" s="753"/>
      <c r="L26" s="753"/>
      <c r="M26" s="758"/>
      <c r="N26" s="757"/>
      <c r="O26" s="763"/>
      <c r="P26" s="753"/>
    </row>
    <row r="27" spans="1:16" ht="48.75" customHeight="1" x14ac:dyDescent="0.25">
      <c r="A27" s="264" t="s">
        <v>357</v>
      </c>
      <c r="B27" s="171" t="s">
        <v>448</v>
      </c>
      <c r="C27" s="380" t="s">
        <v>82</v>
      </c>
      <c r="D27" s="260" t="s">
        <v>435</v>
      </c>
      <c r="E27" s="267">
        <v>42736</v>
      </c>
      <c r="F27" s="314">
        <v>43100</v>
      </c>
      <c r="G27" s="314">
        <v>42736</v>
      </c>
      <c r="H27" s="316">
        <v>43100</v>
      </c>
      <c r="I27" s="168">
        <v>41728</v>
      </c>
      <c r="J27" s="192">
        <v>21246.25</v>
      </c>
      <c r="K27" s="192">
        <v>17448.53</v>
      </c>
      <c r="L27" s="192">
        <f>K27/I27*100</f>
        <v>41.814920437116562</v>
      </c>
      <c r="M27" s="321">
        <f>K27/J27*100</f>
        <v>82.125222098017289</v>
      </c>
      <c r="N27" s="322"/>
      <c r="O27" s="315"/>
      <c r="P27" s="192"/>
    </row>
    <row r="28" spans="1:16" ht="45" customHeight="1" x14ac:dyDescent="0.25">
      <c r="A28" s="264" t="s">
        <v>358</v>
      </c>
      <c r="B28" s="171" t="s">
        <v>449</v>
      </c>
      <c r="C28" s="380" t="s">
        <v>82</v>
      </c>
      <c r="D28" s="260" t="s">
        <v>435</v>
      </c>
      <c r="E28" s="267">
        <v>42736</v>
      </c>
      <c r="F28" s="314">
        <v>43100</v>
      </c>
      <c r="G28" s="314">
        <v>42736</v>
      </c>
      <c r="H28" s="316">
        <v>43100</v>
      </c>
      <c r="I28" s="320">
        <v>43</v>
      </c>
      <c r="J28" s="192">
        <v>21.6</v>
      </c>
      <c r="K28" s="192">
        <v>14</v>
      </c>
      <c r="L28" s="192">
        <f>K28/I28*100</f>
        <v>32.558139534883722</v>
      </c>
      <c r="M28" s="321">
        <f>K28/J28*100</f>
        <v>64.81481481481481</v>
      </c>
      <c r="N28" s="322"/>
      <c r="O28" s="315"/>
      <c r="P28" s="192"/>
    </row>
    <row r="29" spans="1:16" ht="45.75" customHeight="1" x14ac:dyDescent="0.25">
      <c r="A29" s="264" t="s">
        <v>359</v>
      </c>
      <c r="B29" s="171" t="s">
        <v>450</v>
      </c>
      <c r="C29" s="380" t="s">
        <v>82</v>
      </c>
      <c r="D29" s="260" t="s">
        <v>435</v>
      </c>
      <c r="E29" s="267">
        <v>42736</v>
      </c>
      <c r="F29" s="314">
        <v>43100</v>
      </c>
      <c r="G29" s="267">
        <v>42736</v>
      </c>
      <c r="H29" s="316">
        <v>43100</v>
      </c>
      <c r="I29" s="320">
        <v>1186</v>
      </c>
      <c r="J29" s="192">
        <v>593</v>
      </c>
      <c r="K29" s="192">
        <v>509.29</v>
      </c>
      <c r="L29" s="192">
        <f>K29/I29*100</f>
        <v>42.941821247892079</v>
      </c>
      <c r="M29" s="321">
        <f>K29/J29*100</f>
        <v>85.883642495784159</v>
      </c>
      <c r="N29" s="322"/>
      <c r="O29" s="315"/>
      <c r="P29" s="192"/>
    </row>
    <row r="30" spans="1:16" ht="49.5" hidden="1" customHeight="1" x14ac:dyDescent="0.25">
      <c r="A30" s="264" t="s">
        <v>360</v>
      </c>
      <c r="B30" s="171" t="s">
        <v>451</v>
      </c>
      <c r="C30" s="380" t="s">
        <v>82</v>
      </c>
      <c r="D30" s="260" t="s">
        <v>436</v>
      </c>
      <c r="E30" s="267">
        <v>42736</v>
      </c>
      <c r="F30" s="314">
        <v>43100</v>
      </c>
      <c r="G30" s="267">
        <v>42736</v>
      </c>
      <c r="H30" s="316">
        <v>43100</v>
      </c>
      <c r="I30" s="320"/>
      <c r="J30" s="192"/>
      <c r="K30" s="192"/>
      <c r="L30" s="192" t="e">
        <f>K30/I30*100</f>
        <v>#DIV/0!</v>
      </c>
      <c r="M30" s="321">
        <v>0</v>
      </c>
      <c r="N30" s="322"/>
      <c r="O30" s="315"/>
      <c r="P30" s="192"/>
    </row>
    <row r="31" spans="1:16" ht="15" customHeight="1" x14ac:dyDescent="0.25">
      <c r="A31" s="755" t="s">
        <v>360</v>
      </c>
      <c r="B31" s="736" t="s">
        <v>85</v>
      </c>
      <c r="C31" s="750" t="s">
        <v>82</v>
      </c>
      <c r="D31" s="734" t="s">
        <v>435</v>
      </c>
      <c r="E31" s="752">
        <v>42736</v>
      </c>
      <c r="F31" s="740">
        <v>43100</v>
      </c>
      <c r="G31" s="740">
        <v>42736</v>
      </c>
      <c r="H31" s="764">
        <v>43100</v>
      </c>
      <c r="I31" s="756">
        <v>11324</v>
      </c>
      <c r="J31" s="753">
        <v>5655</v>
      </c>
      <c r="K31" s="753">
        <v>4794.55</v>
      </c>
      <c r="L31" s="753">
        <f>K31/I31*100</f>
        <v>42.339720946661956</v>
      </c>
      <c r="M31" s="758">
        <f>K31/J31*100</f>
        <v>84.784261715296211</v>
      </c>
      <c r="N31" s="757"/>
      <c r="O31" s="763"/>
      <c r="P31" s="753"/>
    </row>
    <row r="32" spans="1:16" ht="14.25" customHeight="1" x14ac:dyDescent="0.25">
      <c r="A32" s="755"/>
      <c r="B32" s="736"/>
      <c r="C32" s="750"/>
      <c r="D32" s="734"/>
      <c r="E32" s="734"/>
      <c r="F32" s="763"/>
      <c r="G32" s="763"/>
      <c r="H32" s="765"/>
      <c r="I32" s="756"/>
      <c r="J32" s="753"/>
      <c r="K32" s="753"/>
      <c r="L32" s="753"/>
      <c r="M32" s="758"/>
      <c r="N32" s="766"/>
      <c r="O32" s="763"/>
      <c r="P32" s="753"/>
    </row>
    <row r="33" spans="1:16" ht="30" customHeight="1" x14ac:dyDescent="0.25">
      <c r="A33" s="755"/>
      <c r="B33" s="736"/>
      <c r="C33" s="750"/>
      <c r="D33" s="734"/>
      <c r="E33" s="734"/>
      <c r="F33" s="763"/>
      <c r="G33" s="763"/>
      <c r="H33" s="765"/>
      <c r="I33" s="756"/>
      <c r="J33" s="753"/>
      <c r="K33" s="753"/>
      <c r="L33" s="753"/>
      <c r="M33" s="758"/>
      <c r="N33" s="766"/>
      <c r="O33" s="763"/>
      <c r="P33" s="753"/>
    </row>
    <row r="34" spans="1:16" ht="58.5" customHeight="1" x14ac:dyDescent="0.25">
      <c r="A34" s="148" t="s">
        <v>361</v>
      </c>
      <c r="B34" s="171" t="s">
        <v>84</v>
      </c>
      <c r="C34" s="380" t="s">
        <v>82</v>
      </c>
      <c r="D34" s="260" t="s">
        <v>435</v>
      </c>
      <c r="E34" s="267">
        <v>42736</v>
      </c>
      <c r="F34" s="314">
        <v>43100</v>
      </c>
      <c r="G34" s="314">
        <v>42736</v>
      </c>
      <c r="H34" s="316">
        <v>43100</v>
      </c>
      <c r="I34" s="320">
        <v>34355</v>
      </c>
      <c r="J34" s="192">
        <v>17292</v>
      </c>
      <c r="K34" s="192">
        <v>17145.099999999999</v>
      </c>
      <c r="L34" s="192">
        <f t="shared" ref="L34:L44" si="4">K34/I34*100</f>
        <v>49.905690583612277</v>
      </c>
      <c r="M34" s="321">
        <f t="shared" ref="M34:M43" si="5">K34/J34*100</f>
        <v>99.150474207726106</v>
      </c>
      <c r="N34" s="322"/>
      <c r="O34" s="315"/>
      <c r="P34" s="192"/>
    </row>
    <row r="35" spans="1:16" ht="74.25" customHeight="1" x14ac:dyDescent="0.25">
      <c r="A35" s="180" t="s">
        <v>362</v>
      </c>
      <c r="B35" s="171" t="s">
        <v>83</v>
      </c>
      <c r="C35" s="379" t="s">
        <v>82</v>
      </c>
      <c r="D35" s="260" t="s">
        <v>435</v>
      </c>
      <c r="E35" s="267">
        <v>42736</v>
      </c>
      <c r="F35" s="314">
        <v>43100</v>
      </c>
      <c r="G35" s="314">
        <v>42736</v>
      </c>
      <c r="H35" s="316">
        <v>43100</v>
      </c>
      <c r="I35" s="320">
        <v>2327</v>
      </c>
      <c r="J35" s="192">
        <v>1667.89</v>
      </c>
      <c r="K35" s="192">
        <v>1517.1</v>
      </c>
      <c r="L35" s="192">
        <f t="shared" si="4"/>
        <v>65.195530726256976</v>
      </c>
      <c r="M35" s="321">
        <f t="shared" si="5"/>
        <v>90.959235920834089</v>
      </c>
      <c r="N35" s="322"/>
      <c r="O35" s="315"/>
      <c r="P35" s="192"/>
    </row>
    <row r="36" spans="1:16" ht="57" customHeight="1" x14ac:dyDescent="0.25">
      <c r="A36" s="264" t="s">
        <v>363</v>
      </c>
      <c r="B36" s="171" t="s">
        <v>86</v>
      </c>
      <c r="C36" s="380" t="s">
        <v>82</v>
      </c>
      <c r="D36" s="260" t="s">
        <v>435</v>
      </c>
      <c r="E36" s="267">
        <v>42736</v>
      </c>
      <c r="F36" s="314">
        <v>43100</v>
      </c>
      <c r="G36" s="267">
        <v>42736</v>
      </c>
      <c r="H36" s="316">
        <v>43100</v>
      </c>
      <c r="I36" s="320">
        <v>11762</v>
      </c>
      <c r="J36" s="192">
        <v>11299.33</v>
      </c>
      <c r="K36" s="192">
        <v>8576.5</v>
      </c>
      <c r="L36" s="192">
        <f t="shared" si="4"/>
        <v>72.917020914810408</v>
      </c>
      <c r="M36" s="321">
        <f t="shared" si="5"/>
        <v>75.902730515880151</v>
      </c>
      <c r="N36" s="322"/>
      <c r="O36" s="315"/>
      <c r="P36" s="192"/>
    </row>
    <row r="37" spans="1:16" ht="53.25" customHeight="1" x14ac:dyDescent="0.25">
      <c r="A37" s="264" t="s">
        <v>364</v>
      </c>
      <c r="B37" s="171" t="s">
        <v>87</v>
      </c>
      <c r="C37" s="379" t="s">
        <v>82</v>
      </c>
      <c r="D37" s="260" t="s">
        <v>435</v>
      </c>
      <c r="E37" s="267">
        <v>42736</v>
      </c>
      <c r="F37" s="314">
        <v>43100</v>
      </c>
      <c r="G37" s="267">
        <v>42736</v>
      </c>
      <c r="H37" s="316">
        <v>43100</v>
      </c>
      <c r="I37" s="320">
        <v>5970</v>
      </c>
      <c r="J37" s="192">
        <v>5476.45</v>
      </c>
      <c r="K37" s="192">
        <v>3641.1</v>
      </c>
      <c r="L37" s="192">
        <f t="shared" si="4"/>
        <v>60.989949748743719</v>
      </c>
      <c r="M37" s="321">
        <f t="shared" si="5"/>
        <v>66.486501291895294</v>
      </c>
      <c r="N37" s="322"/>
      <c r="O37" s="315"/>
      <c r="P37" s="192"/>
    </row>
    <row r="38" spans="1:16" ht="58.5" customHeight="1" x14ac:dyDescent="0.25">
      <c r="A38" s="264" t="s">
        <v>365</v>
      </c>
      <c r="B38" s="171" t="s">
        <v>88</v>
      </c>
      <c r="C38" s="380" t="s">
        <v>82</v>
      </c>
      <c r="D38" s="260" t="s">
        <v>435</v>
      </c>
      <c r="E38" s="267">
        <v>42736</v>
      </c>
      <c r="F38" s="314">
        <v>43100</v>
      </c>
      <c r="G38" s="267">
        <v>42736</v>
      </c>
      <c r="H38" s="316">
        <v>43100</v>
      </c>
      <c r="I38" s="320">
        <v>598</v>
      </c>
      <c r="J38" s="192">
        <v>292</v>
      </c>
      <c r="K38" s="192">
        <v>248.27</v>
      </c>
      <c r="L38" s="192">
        <f t="shared" si="4"/>
        <v>41.516722408026759</v>
      </c>
      <c r="M38" s="321">
        <f t="shared" si="5"/>
        <v>85.023972602739732</v>
      </c>
      <c r="N38" s="322"/>
      <c r="O38" s="315"/>
      <c r="P38" s="192"/>
    </row>
    <row r="39" spans="1:16" ht="60.75" customHeight="1" x14ac:dyDescent="0.25">
      <c r="A39" s="264" t="s">
        <v>366</v>
      </c>
      <c r="B39" s="171" t="s">
        <v>89</v>
      </c>
      <c r="C39" s="380" t="s">
        <v>82</v>
      </c>
      <c r="D39" s="260" t="s">
        <v>435</v>
      </c>
      <c r="E39" s="267">
        <v>42736</v>
      </c>
      <c r="F39" s="314">
        <v>43100</v>
      </c>
      <c r="G39" s="267">
        <v>42736</v>
      </c>
      <c r="H39" s="316">
        <v>43100</v>
      </c>
      <c r="I39" s="253">
        <v>4285</v>
      </c>
      <c r="J39" s="192">
        <v>2142.3000000000002</v>
      </c>
      <c r="K39" s="192">
        <v>1386.22</v>
      </c>
      <c r="L39" s="192">
        <f t="shared" si="4"/>
        <v>32.350525087514583</v>
      </c>
      <c r="M39" s="321">
        <f t="shared" si="5"/>
        <v>64.707090510199322</v>
      </c>
      <c r="N39" s="322"/>
      <c r="O39" s="315"/>
      <c r="P39" s="192"/>
    </row>
    <row r="40" spans="1:16" ht="55.5" customHeight="1" x14ac:dyDescent="0.25">
      <c r="A40" s="264" t="s">
        <v>367</v>
      </c>
      <c r="B40" s="171" t="s">
        <v>90</v>
      </c>
      <c r="C40" s="380" t="s">
        <v>82</v>
      </c>
      <c r="D40" s="260" t="s">
        <v>435</v>
      </c>
      <c r="E40" s="267">
        <v>42736</v>
      </c>
      <c r="F40" s="314">
        <v>43100</v>
      </c>
      <c r="G40" s="267">
        <v>42736</v>
      </c>
      <c r="H40" s="316">
        <v>43100</v>
      </c>
      <c r="I40" s="320">
        <v>6760</v>
      </c>
      <c r="J40" s="192">
        <v>3021.2</v>
      </c>
      <c r="K40" s="192">
        <v>2667.98</v>
      </c>
      <c r="L40" s="192">
        <f t="shared" si="4"/>
        <v>39.46715976331361</v>
      </c>
      <c r="M40" s="321">
        <f t="shared" si="5"/>
        <v>88.308619091751623</v>
      </c>
      <c r="N40" s="322"/>
      <c r="O40" s="315"/>
      <c r="P40" s="192"/>
    </row>
    <row r="41" spans="1:16" ht="86.25" customHeight="1" x14ac:dyDescent="0.25">
      <c r="A41" s="182" t="s">
        <v>368</v>
      </c>
      <c r="B41" s="171" t="s">
        <v>91</v>
      </c>
      <c r="C41" s="379" t="s">
        <v>82</v>
      </c>
      <c r="D41" s="260" t="s">
        <v>435</v>
      </c>
      <c r="E41" s="267">
        <v>42736</v>
      </c>
      <c r="F41" s="314">
        <v>43100</v>
      </c>
      <c r="G41" s="267">
        <v>42736</v>
      </c>
      <c r="H41" s="316">
        <v>43100</v>
      </c>
      <c r="I41" s="320">
        <v>51</v>
      </c>
      <c r="J41" s="192">
        <v>13</v>
      </c>
      <c r="K41" s="192">
        <v>0.54</v>
      </c>
      <c r="L41" s="192">
        <f t="shared" si="4"/>
        <v>1.0588235294117649</v>
      </c>
      <c r="M41" s="321">
        <f t="shared" si="5"/>
        <v>4.1538461538461542</v>
      </c>
      <c r="N41" s="322"/>
      <c r="O41" s="315"/>
      <c r="P41" s="192"/>
    </row>
    <row r="42" spans="1:16" ht="60" hidden="1" customHeight="1" x14ac:dyDescent="0.25">
      <c r="A42" s="264" t="s">
        <v>726</v>
      </c>
      <c r="B42" s="171" t="s">
        <v>26</v>
      </c>
      <c r="C42" s="379" t="s">
        <v>82</v>
      </c>
      <c r="D42" s="260" t="s">
        <v>435</v>
      </c>
      <c r="E42" s="267">
        <v>42737</v>
      </c>
      <c r="F42" s="314">
        <v>43100</v>
      </c>
      <c r="G42" s="267">
        <v>42736</v>
      </c>
      <c r="H42" s="316">
        <v>43100</v>
      </c>
      <c r="I42" s="320"/>
      <c r="J42" s="192"/>
      <c r="K42" s="192"/>
      <c r="L42" s="192">
        <v>0</v>
      </c>
      <c r="M42" s="321">
        <v>0</v>
      </c>
      <c r="N42" s="322"/>
      <c r="O42" s="315"/>
      <c r="P42" s="192"/>
    </row>
    <row r="43" spans="1:16" ht="80.25" customHeight="1" x14ac:dyDescent="0.25">
      <c r="A43" s="182" t="s">
        <v>582</v>
      </c>
      <c r="B43" s="388" t="s">
        <v>92</v>
      </c>
      <c r="C43" s="379" t="s">
        <v>82</v>
      </c>
      <c r="D43" s="260" t="s">
        <v>435</v>
      </c>
      <c r="E43" s="267">
        <v>42736</v>
      </c>
      <c r="F43" s="314">
        <v>43100</v>
      </c>
      <c r="G43" s="267">
        <v>42736</v>
      </c>
      <c r="H43" s="316">
        <v>43100</v>
      </c>
      <c r="I43" s="320">
        <v>762</v>
      </c>
      <c r="J43" s="192">
        <v>191.05</v>
      </c>
      <c r="K43" s="192">
        <v>141.69</v>
      </c>
      <c r="L43" s="192">
        <f t="shared" si="4"/>
        <v>18.594488188976378</v>
      </c>
      <c r="M43" s="321">
        <f t="shared" si="5"/>
        <v>74.163831457733579</v>
      </c>
      <c r="N43" s="322"/>
      <c r="O43" s="315"/>
      <c r="P43" s="192"/>
    </row>
    <row r="44" spans="1:16" ht="104.25" customHeight="1" thickBot="1" x14ac:dyDescent="0.3">
      <c r="A44" s="309" t="s">
        <v>726</v>
      </c>
      <c r="B44" s="386" t="s">
        <v>93</v>
      </c>
      <c r="C44" s="381" t="s">
        <v>82</v>
      </c>
      <c r="D44" s="269" t="s">
        <v>436</v>
      </c>
      <c r="E44" s="265">
        <v>42736</v>
      </c>
      <c r="F44" s="308">
        <v>43100</v>
      </c>
      <c r="G44" s="265">
        <v>42736</v>
      </c>
      <c r="H44" s="310">
        <v>43100</v>
      </c>
      <c r="I44" s="317">
        <v>145</v>
      </c>
      <c r="J44" s="193">
        <v>0</v>
      </c>
      <c r="K44" s="193">
        <v>0</v>
      </c>
      <c r="L44" s="193">
        <f t="shared" si="4"/>
        <v>0</v>
      </c>
      <c r="M44" s="318">
        <v>0</v>
      </c>
      <c r="N44" s="319"/>
      <c r="O44" s="313"/>
      <c r="P44" s="193"/>
    </row>
    <row r="45" spans="1:16" ht="66.75" customHeight="1" thickBot="1" x14ac:dyDescent="0.3">
      <c r="A45" s="169" t="s">
        <v>317</v>
      </c>
      <c r="B45" s="275" t="s">
        <v>30</v>
      </c>
      <c r="C45" s="382" t="s">
        <v>82</v>
      </c>
      <c r="D45" s="26" t="s">
        <v>313</v>
      </c>
      <c r="E45" s="27" t="s">
        <v>313</v>
      </c>
      <c r="F45" s="27" t="s">
        <v>313</v>
      </c>
      <c r="G45" s="27" t="s">
        <v>313</v>
      </c>
      <c r="H45" s="47" t="s">
        <v>313</v>
      </c>
      <c r="I45" s="276">
        <f>I46+I47</f>
        <v>49292</v>
      </c>
      <c r="J45" s="276">
        <f>J46+J47</f>
        <v>26904.940000000002</v>
      </c>
      <c r="K45" s="276">
        <f>K46+K47</f>
        <v>19845.86</v>
      </c>
      <c r="L45" s="95">
        <f t="shared" ref="L45:L51" si="6">K45/I45*100</f>
        <v>40.261827477075393</v>
      </c>
      <c r="M45" s="95">
        <f t="shared" ref="M45:M51" si="7">K45/J45*100</f>
        <v>73.762885180193678</v>
      </c>
      <c r="N45" s="170">
        <f>N46+N47</f>
        <v>555.82000000000005</v>
      </c>
      <c r="O45" s="170">
        <f>O46+O47</f>
        <v>296.89</v>
      </c>
      <c r="P45" s="170">
        <f>O45/N45*100</f>
        <v>53.414774567305955</v>
      </c>
    </row>
    <row r="46" spans="1:16" ht="44.25" customHeight="1" x14ac:dyDescent="0.25">
      <c r="A46" s="273" t="s">
        <v>345</v>
      </c>
      <c r="B46" s="271" t="s">
        <v>37</v>
      </c>
      <c r="C46" s="383" t="s">
        <v>24</v>
      </c>
      <c r="D46" s="270" t="s">
        <v>435</v>
      </c>
      <c r="E46" s="268">
        <v>42736</v>
      </c>
      <c r="F46" s="268">
        <v>43100</v>
      </c>
      <c r="G46" s="268">
        <v>42767</v>
      </c>
      <c r="H46" s="158">
        <v>43100</v>
      </c>
      <c r="I46" s="156">
        <v>46692</v>
      </c>
      <c r="J46" s="154">
        <v>25402.240000000002</v>
      </c>
      <c r="K46" s="154">
        <v>19745.41</v>
      </c>
      <c r="L46" s="154">
        <f t="shared" si="6"/>
        <v>42.288636168936861</v>
      </c>
      <c r="M46" s="159">
        <f t="shared" si="7"/>
        <v>77.730979630142855</v>
      </c>
      <c r="N46" s="157">
        <v>555.82000000000005</v>
      </c>
      <c r="O46" s="270">
        <v>296.89</v>
      </c>
      <c r="P46" s="154">
        <f>O46/N46*100</f>
        <v>53.414774567305955</v>
      </c>
    </row>
    <row r="47" spans="1:16" ht="57" customHeight="1" thickBot="1" x14ac:dyDescent="0.3">
      <c r="A47" s="274" t="s">
        <v>434</v>
      </c>
      <c r="B47" s="173" t="s">
        <v>36</v>
      </c>
      <c r="C47" s="381" t="s">
        <v>584</v>
      </c>
      <c r="D47" s="269" t="s">
        <v>435</v>
      </c>
      <c r="E47" s="268">
        <v>42736</v>
      </c>
      <c r="F47" s="268">
        <v>43100</v>
      </c>
      <c r="G47" s="268">
        <v>42767</v>
      </c>
      <c r="H47" s="158">
        <v>43100</v>
      </c>
      <c r="I47" s="172">
        <v>2600</v>
      </c>
      <c r="J47" s="150">
        <v>1502.7</v>
      </c>
      <c r="K47" s="150">
        <v>100.45</v>
      </c>
      <c r="L47" s="150">
        <f t="shared" si="6"/>
        <v>3.8634615384615385</v>
      </c>
      <c r="M47" s="151">
        <f t="shared" si="7"/>
        <v>6.6846343248818787</v>
      </c>
      <c r="N47" s="155"/>
      <c r="O47" s="269"/>
      <c r="P47" s="150"/>
    </row>
    <row r="48" spans="1:16" ht="74.25" thickBot="1" x14ac:dyDescent="0.3">
      <c r="A48" s="174" t="s">
        <v>318</v>
      </c>
      <c r="B48" s="43" t="s">
        <v>31</v>
      </c>
      <c r="C48" s="384" t="s">
        <v>82</v>
      </c>
      <c r="D48" s="43" t="s">
        <v>313</v>
      </c>
      <c r="E48" s="44" t="s">
        <v>313</v>
      </c>
      <c r="F48" s="44" t="s">
        <v>313</v>
      </c>
      <c r="G48" s="44" t="s">
        <v>313</v>
      </c>
      <c r="H48" s="48" t="s">
        <v>313</v>
      </c>
      <c r="I48" s="277">
        <f>SUM(I49:I59)</f>
        <v>222146</v>
      </c>
      <c r="J48" s="277">
        <f>SUM(J49:J59)</f>
        <v>139406.13999999998</v>
      </c>
      <c r="K48" s="277">
        <f>SUM(K49:K59)</f>
        <v>103180.65000000001</v>
      </c>
      <c r="L48" s="175">
        <f t="shared" si="6"/>
        <v>46.447223897796945</v>
      </c>
      <c r="M48" s="185">
        <f t="shared" si="7"/>
        <v>74.014422894142257</v>
      </c>
      <c r="N48" s="184">
        <v>0</v>
      </c>
      <c r="O48" s="176"/>
      <c r="P48" s="177">
        <v>0</v>
      </c>
    </row>
    <row r="49" spans="1:16" ht="74.25" customHeight="1" x14ac:dyDescent="0.25">
      <c r="A49" s="181" t="s">
        <v>337</v>
      </c>
      <c r="B49" s="196" t="s">
        <v>453</v>
      </c>
      <c r="C49" s="383" t="s">
        <v>82</v>
      </c>
      <c r="D49" s="270" t="s">
        <v>435</v>
      </c>
      <c r="E49" s="268">
        <v>42736</v>
      </c>
      <c r="F49" s="268">
        <v>43100</v>
      </c>
      <c r="G49" s="268">
        <v>42736</v>
      </c>
      <c r="H49" s="158">
        <v>43100</v>
      </c>
      <c r="I49" s="156">
        <v>50976</v>
      </c>
      <c r="J49" s="154">
        <v>26943.5</v>
      </c>
      <c r="K49" s="154">
        <v>25810.15</v>
      </c>
      <c r="L49" s="154">
        <f t="shared" si="6"/>
        <v>50.631964061519156</v>
      </c>
      <c r="M49" s="159">
        <f t="shared" si="7"/>
        <v>95.793605136674898</v>
      </c>
      <c r="N49" s="157"/>
      <c r="O49" s="270"/>
      <c r="P49" s="157"/>
    </row>
    <row r="50" spans="1:16" ht="75" customHeight="1" x14ac:dyDescent="0.25">
      <c r="A50" s="182" t="s">
        <v>338</v>
      </c>
      <c r="B50" s="272" t="s">
        <v>454</v>
      </c>
      <c r="C50" s="381" t="s">
        <v>82</v>
      </c>
      <c r="D50" s="260" t="s">
        <v>435</v>
      </c>
      <c r="E50" s="267">
        <v>42736</v>
      </c>
      <c r="F50" s="267">
        <v>43100</v>
      </c>
      <c r="G50" s="267">
        <v>42736</v>
      </c>
      <c r="H50" s="153">
        <v>43100</v>
      </c>
      <c r="I50" s="311">
        <v>5785</v>
      </c>
      <c r="J50" s="258">
        <v>3463</v>
      </c>
      <c r="K50" s="258">
        <v>2454.66</v>
      </c>
      <c r="L50" s="258">
        <f t="shared" si="6"/>
        <v>42.4314606741573</v>
      </c>
      <c r="M50" s="312">
        <f t="shared" si="7"/>
        <v>70.882471845220905</v>
      </c>
      <c r="N50" s="259"/>
      <c r="O50" s="260"/>
      <c r="P50" s="155"/>
    </row>
    <row r="51" spans="1:16" ht="50.25" customHeight="1" x14ac:dyDescent="0.25">
      <c r="A51" s="264" t="s">
        <v>376</v>
      </c>
      <c r="B51" s="191" t="s">
        <v>455</v>
      </c>
      <c r="C51" s="379" t="s">
        <v>82</v>
      </c>
      <c r="D51" s="260" t="s">
        <v>435</v>
      </c>
      <c r="E51" s="267">
        <v>42736</v>
      </c>
      <c r="F51" s="267">
        <v>43100</v>
      </c>
      <c r="G51" s="267">
        <v>42736</v>
      </c>
      <c r="H51" s="153">
        <v>43100</v>
      </c>
      <c r="I51" s="311">
        <v>948</v>
      </c>
      <c r="J51" s="258">
        <v>700</v>
      </c>
      <c r="K51" s="258">
        <v>645.63</v>
      </c>
      <c r="L51" s="258">
        <f t="shared" si="6"/>
        <v>68.104430379746844</v>
      </c>
      <c r="M51" s="312">
        <f t="shared" si="7"/>
        <v>92.232857142857142</v>
      </c>
      <c r="N51" s="259"/>
      <c r="O51" s="260"/>
      <c r="P51" s="155"/>
    </row>
    <row r="52" spans="1:16" ht="64.5" customHeight="1" x14ac:dyDescent="0.25">
      <c r="A52" s="264" t="s">
        <v>377</v>
      </c>
      <c r="B52" s="191" t="s">
        <v>38</v>
      </c>
      <c r="C52" s="383" t="s">
        <v>82</v>
      </c>
      <c r="D52" s="260" t="s">
        <v>435</v>
      </c>
      <c r="E52" s="267">
        <v>42736</v>
      </c>
      <c r="F52" s="267">
        <v>43100</v>
      </c>
      <c r="G52" s="267">
        <v>42736</v>
      </c>
      <c r="H52" s="153">
        <v>43100</v>
      </c>
      <c r="I52" s="311">
        <v>11244</v>
      </c>
      <c r="J52" s="258">
        <v>11244</v>
      </c>
      <c r="K52" s="258">
        <v>2342.25</v>
      </c>
      <c r="L52" s="258">
        <f t="shared" ref="L52:L63" si="8">K52/I52*100</f>
        <v>20.831109925293489</v>
      </c>
      <c r="M52" s="312">
        <f t="shared" ref="M52:M63" si="9">K52/J52*100</f>
        <v>20.831109925293489</v>
      </c>
      <c r="N52" s="259"/>
      <c r="O52" s="260"/>
      <c r="P52" s="155"/>
    </row>
    <row r="53" spans="1:16" ht="45" customHeight="1" x14ac:dyDescent="0.25">
      <c r="A53" s="264" t="s">
        <v>378</v>
      </c>
      <c r="B53" s="191" t="s">
        <v>45</v>
      </c>
      <c r="C53" s="381" t="s">
        <v>82</v>
      </c>
      <c r="D53" s="260" t="s">
        <v>435</v>
      </c>
      <c r="E53" s="267">
        <v>42736</v>
      </c>
      <c r="F53" s="267">
        <v>43100</v>
      </c>
      <c r="G53" s="267">
        <v>42736</v>
      </c>
      <c r="H53" s="153">
        <v>43100</v>
      </c>
      <c r="I53" s="311">
        <v>39039</v>
      </c>
      <c r="J53" s="258">
        <v>19513.5</v>
      </c>
      <c r="K53" s="258">
        <v>16260.37</v>
      </c>
      <c r="L53" s="258">
        <f t="shared" si="8"/>
        <v>41.651604805450958</v>
      </c>
      <c r="M53" s="312">
        <f t="shared" si="9"/>
        <v>83.328823634919416</v>
      </c>
      <c r="N53" s="259"/>
      <c r="O53" s="260"/>
      <c r="P53" s="155"/>
    </row>
    <row r="54" spans="1:16" ht="61.5" customHeight="1" x14ac:dyDescent="0.25">
      <c r="A54" s="264" t="s">
        <v>379</v>
      </c>
      <c r="B54" s="191" t="s">
        <v>475</v>
      </c>
      <c r="C54" s="379" t="s">
        <v>82</v>
      </c>
      <c r="D54" s="260" t="s">
        <v>435</v>
      </c>
      <c r="E54" s="267">
        <v>42736</v>
      </c>
      <c r="F54" s="267">
        <v>43100</v>
      </c>
      <c r="G54" s="267">
        <v>42736</v>
      </c>
      <c r="H54" s="153">
        <v>43100</v>
      </c>
      <c r="I54" s="238">
        <v>66803</v>
      </c>
      <c r="J54" s="189">
        <v>48296.26</v>
      </c>
      <c r="K54" s="189">
        <v>34754.5</v>
      </c>
      <c r="L54" s="189">
        <f t="shared" si="8"/>
        <v>52.025358142598385</v>
      </c>
      <c r="M54" s="190">
        <f t="shared" si="9"/>
        <v>71.961058682390728</v>
      </c>
      <c r="N54" s="259"/>
      <c r="O54" s="260"/>
      <c r="P54" s="155"/>
    </row>
    <row r="55" spans="1:16" ht="63" customHeight="1" x14ac:dyDescent="0.25">
      <c r="A55" s="264" t="s">
        <v>380</v>
      </c>
      <c r="B55" s="191" t="s">
        <v>456</v>
      </c>
      <c r="C55" s="379" t="s">
        <v>82</v>
      </c>
      <c r="D55" s="260" t="s">
        <v>435</v>
      </c>
      <c r="E55" s="267">
        <v>42736</v>
      </c>
      <c r="F55" s="267">
        <v>43100</v>
      </c>
      <c r="G55" s="267">
        <v>42736</v>
      </c>
      <c r="H55" s="153">
        <v>43100</v>
      </c>
      <c r="I55" s="311">
        <v>625</v>
      </c>
      <c r="J55" s="258">
        <v>165.58</v>
      </c>
      <c r="K55" s="258">
        <v>57.46</v>
      </c>
      <c r="L55" s="258">
        <f t="shared" si="8"/>
        <v>9.1936</v>
      </c>
      <c r="M55" s="312">
        <f t="shared" si="9"/>
        <v>34.70225872689938</v>
      </c>
      <c r="N55" s="259"/>
      <c r="O55" s="260"/>
      <c r="P55" s="155"/>
    </row>
    <row r="56" spans="1:16" ht="50.25" customHeight="1" x14ac:dyDescent="0.25">
      <c r="A56" s="264" t="s">
        <v>381</v>
      </c>
      <c r="B56" s="191" t="s">
        <v>457</v>
      </c>
      <c r="C56" s="379" t="s">
        <v>82</v>
      </c>
      <c r="D56" s="260" t="s">
        <v>435</v>
      </c>
      <c r="E56" s="267">
        <v>42736</v>
      </c>
      <c r="F56" s="267">
        <v>43100</v>
      </c>
      <c r="G56" s="267">
        <v>42736</v>
      </c>
      <c r="H56" s="153">
        <v>43100</v>
      </c>
      <c r="I56" s="311">
        <v>8641</v>
      </c>
      <c r="J56" s="258">
        <v>6500.07</v>
      </c>
      <c r="K56" s="258">
        <v>5331.53</v>
      </c>
      <c r="L56" s="258">
        <f t="shared" si="8"/>
        <v>61.70038190024303</v>
      </c>
      <c r="M56" s="312">
        <f t="shared" si="9"/>
        <v>82.022655140636942</v>
      </c>
      <c r="N56" s="259"/>
      <c r="O56" s="260"/>
      <c r="P56" s="155"/>
    </row>
    <row r="57" spans="1:16" ht="60.75" customHeight="1" x14ac:dyDescent="0.25">
      <c r="A57" s="264" t="s">
        <v>382</v>
      </c>
      <c r="B57" s="191" t="s">
        <v>458</v>
      </c>
      <c r="C57" s="379" t="s">
        <v>82</v>
      </c>
      <c r="D57" s="260" t="s">
        <v>435</v>
      </c>
      <c r="E57" s="267">
        <v>42736</v>
      </c>
      <c r="F57" s="267">
        <v>43100</v>
      </c>
      <c r="G57" s="267">
        <v>42736</v>
      </c>
      <c r="H57" s="153">
        <v>43100</v>
      </c>
      <c r="I57" s="311">
        <v>37010</v>
      </c>
      <c r="J57" s="258">
        <v>22281.93</v>
      </c>
      <c r="K57" s="258">
        <v>15340.47</v>
      </c>
      <c r="L57" s="258">
        <f t="shared" si="8"/>
        <v>41.449527154823016</v>
      </c>
      <c r="M57" s="312">
        <f t="shared" si="9"/>
        <v>68.847133080482706</v>
      </c>
      <c r="N57" s="259"/>
      <c r="O57" s="260"/>
      <c r="P57" s="155"/>
    </row>
    <row r="58" spans="1:16" ht="38.25" customHeight="1" x14ac:dyDescent="0.25">
      <c r="A58" s="274" t="s">
        <v>383</v>
      </c>
      <c r="B58" s="42" t="s">
        <v>459</v>
      </c>
      <c r="C58" s="383" t="s">
        <v>82</v>
      </c>
      <c r="D58" s="269" t="s">
        <v>435</v>
      </c>
      <c r="E58" s="265">
        <v>42736</v>
      </c>
      <c r="F58" s="265">
        <v>43100</v>
      </c>
      <c r="G58" s="265">
        <v>42736</v>
      </c>
      <c r="H58" s="263">
        <v>43100</v>
      </c>
      <c r="I58" s="149">
        <v>161</v>
      </c>
      <c r="J58" s="150">
        <v>40.299999999999997</v>
      </c>
      <c r="K58" s="150">
        <v>33.630000000000003</v>
      </c>
      <c r="L58" s="150">
        <f t="shared" si="8"/>
        <v>20.888198757763977</v>
      </c>
      <c r="M58" s="151">
        <f t="shared" si="9"/>
        <v>83.449131513647657</v>
      </c>
      <c r="N58" s="155"/>
      <c r="O58" s="269"/>
      <c r="P58" s="155"/>
    </row>
    <row r="59" spans="1:16" ht="74.25" customHeight="1" thickBot="1" x14ac:dyDescent="0.3">
      <c r="A59" s="274" t="s">
        <v>583</v>
      </c>
      <c r="B59" s="255" t="s">
        <v>39</v>
      </c>
      <c r="C59" s="383" t="s">
        <v>82</v>
      </c>
      <c r="D59" s="269" t="s">
        <v>435</v>
      </c>
      <c r="E59" s="265">
        <v>42736</v>
      </c>
      <c r="F59" s="265">
        <v>43100</v>
      </c>
      <c r="G59" s="265">
        <v>42736</v>
      </c>
      <c r="H59" s="263">
        <v>43100</v>
      </c>
      <c r="I59" s="149">
        <v>914</v>
      </c>
      <c r="J59" s="150">
        <v>258</v>
      </c>
      <c r="K59" s="150">
        <v>150</v>
      </c>
      <c r="L59" s="150">
        <f t="shared" si="8"/>
        <v>16.411378555798688</v>
      </c>
      <c r="M59" s="151">
        <f t="shared" si="9"/>
        <v>58.139534883720934</v>
      </c>
      <c r="N59" s="155"/>
      <c r="O59" s="269"/>
      <c r="P59" s="155"/>
    </row>
    <row r="60" spans="1:16" ht="87.75" customHeight="1" thickBot="1" x14ac:dyDescent="0.3">
      <c r="A60" s="96" t="s">
        <v>319</v>
      </c>
      <c r="B60" s="43" t="s">
        <v>32</v>
      </c>
      <c r="C60" s="384" t="s">
        <v>82</v>
      </c>
      <c r="D60" s="43" t="s">
        <v>313</v>
      </c>
      <c r="E60" s="44" t="s">
        <v>313</v>
      </c>
      <c r="F60" s="44" t="s">
        <v>313</v>
      </c>
      <c r="G60" s="44" t="s">
        <v>313</v>
      </c>
      <c r="H60" s="48" t="s">
        <v>313</v>
      </c>
      <c r="I60" s="278">
        <f>I61</f>
        <v>1384</v>
      </c>
      <c r="J60" s="97">
        <f>J61</f>
        <v>668.2</v>
      </c>
      <c r="K60" s="97">
        <f>K61</f>
        <v>667.4</v>
      </c>
      <c r="L60" s="97">
        <f t="shared" si="8"/>
        <v>48.222543352601157</v>
      </c>
      <c r="M60" s="98">
        <f t="shared" si="9"/>
        <v>99.880275366656676</v>
      </c>
      <c r="N60" s="15">
        <v>0</v>
      </c>
      <c r="O60" s="41"/>
      <c r="P60" s="34">
        <v>0</v>
      </c>
    </row>
    <row r="61" spans="1:16" ht="60.75" customHeight="1" thickBot="1" x14ac:dyDescent="0.3">
      <c r="A61" s="273" t="s">
        <v>339</v>
      </c>
      <c r="B61" s="196" t="s">
        <v>23</v>
      </c>
      <c r="C61" s="383" t="s">
        <v>82</v>
      </c>
      <c r="D61" s="266" t="s">
        <v>435</v>
      </c>
      <c r="E61" s="268">
        <v>42005</v>
      </c>
      <c r="F61" s="268">
        <v>43100</v>
      </c>
      <c r="G61" s="268">
        <v>42005</v>
      </c>
      <c r="H61" s="158">
        <v>43100</v>
      </c>
      <c r="I61" s="156">
        <v>1384</v>
      </c>
      <c r="J61" s="154">
        <v>668.2</v>
      </c>
      <c r="K61" s="154">
        <v>667.4</v>
      </c>
      <c r="L61" s="154">
        <f t="shared" si="8"/>
        <v>48.222543352601157</v>
      </c>
      <c r="M61" s="159">
        <f t="shared" si="9"/>
        <v>99.880275366656676</v>
      </c>
      <c r="N61" s="157"/>
      <c r="O61" s="270"/>
      <c r="P61" s="157"/>
    </row>
    <row r="62" spans="1:16" ht="44.25" customHeight="1" thickBot="1" x14ac:dyDescent="0.3">
      <c r="A62" s="99" t="s">
        <v>320</v>
      </c>
      <c r="B62" s="8" t="s">
        <v>452</v>
      </c>
      <c r="C62" s="382" t="s">
        <v>82</v>
      </c>
      <c r="D62" s="26" t="s">
        <v>313</v>
      </c>
      <c r="E62" s="27" t="s">
        <v>313</v>
      </c>
      <c r="F62" s="27" t="s">
        <v>313</v>
      </c>
      <c r="G62" s="27" t="s">
        <v>313</v>
      </c>
      <c r="H62" s="47" t="s">
        <v>313</v>
      </c>
      <c r="I62" s="276">
        <f>SUM(I63:I67)</f>
        <v>11376.3</v>
      </c>
      <c r="J62" s="276">
        <f>J63+J64+J65+J66+J67</f>
        <v>5804.8600000000006</v>
      </c>
      <c r="K62" s="276">
        <f>K63+K64+K65+K66+K67</f>
        <v>4312.1899999999996</v>
      </c>
      <c r="L62" s="95">
        <f t="shared" si="8"/>
        <v>37.905030633861628</v>
      </c>
      <c r="M62" s="95">
        <f t="shared" si="9"/>
        <v>74.285857023252916</v>
      </c>
      <c r="N62" s="15">
        <f>N63+N64+N65+N66+N67</f>
        <v>49.980000000000004</v>
      </c>
      <c r="O62" s="15">
        <f>O63+O64+O65+O66+O67</f>
        <v>49.980000000000004</v>
      </c>
      <c r="P62" s="34">
        <v>100</v>
      </c>
    </row>
    <row r="63" spans="1:16" ht="48.75" customHeight="1" x14ac:dyDescent="0.25">
      <c r="A63" s="273" t="s">
        <v>340</v>
      </c>
      <c r="B63" s="196" t="s">
        <v>460</v>
      </c>
      <c r="C63" s="383" t="s">
        <v>82</v>
      </c>
      <c r="D63" s="270" t="s">
        <v>435</v>
      </c>
      <c r="E63" s="268">
        <v>42005</v>
      </c>
      <c r="F63" s="268">
        <v>43100</v>
      </c>
      <c r="G63" s="268">
        <v>42005</v>
      </c>
      <c r="H63" s="158">
        <v>43100</v>
      </c>
      <c r="I63" s="156">
        <v>7555</v>
      </c>
      <c r="J63" s="154">
        <v>3437.75</v>
      </c>
      <c r="K63" s="154">
        <v>2889.54</v>
      </c>
      <c r="L63" s="154">
        <f t="shared" si="8"/>
        <v>38.24672402382528</v>
      </c>
      <c r="M63" s="159">
        <f t="shared" si="9"/>
        <v>84.053232492182389</v>
      </c>
      <c r="N63" s="157"/>
      <c r="O63" s="270"/>
      <c r="P63" s="160"/>
    </row>
    <row r="64" spans="1:16" ht="67.5" customHeight="1" x14ac:dyDescent="0.25">
      <c r="A64" s="264" t="s">
        <v>341</v>
      </c>
      <c r="B64" s="191" t="s">
        <v>461</v>
      </c>
      <c r="C64" s="379" t="s">
        <v>82</v>
      </c>
      <c r="D64" s="260" t="s">
        <v>435</v>
      </c>
      <c r="E64" s="267">
        <v>42005</v>
      </c>
      <c r="F64" s="267">
        <v>43100</v>
      </c>
      <c r="G64" s="267">
        <v>42005</v>
      </c>
      <c r="H64" s="153">
        <v>43100</v>
      </c>
      <c r="I64" s="311">
        <v>345</v>
      </c>
      <c r="J64" s="258">
        <v>210.8</v>
      </c>
      <c r="K64" s="258">
        <v>157.38</v>
      </c>
      <c r="L64" s="258">
        <f>K64/I64*100</f>
        <v>45.617391304347827</v>
      </c>
      <c r="M64" s="312">
        <f>K64/J64*100</f>
        <v>74.658444022770382</v>
      </c>
      <c r="N64" s="259"/>
      <c r="O64" s="260"/>
      <c r="P64" s="258"/>
    </row>
    <row r="65" spans="1:16" ht="63.75" customHeight="1" x14ac:dyDescent="0.25">
      <c r="A65" s="264" t="s">
        <v>342</v>
      </c>
      <c r="B65" s="191" t="s">
        <v>462</v>
      </c>
      <c r="C65" s="379" t="s">
        <v>82</v>
      </c>
      <c r="D65" s="260" t="s">
        <v>435</v>
      </c>
      <c r="E65" s="267">
        <v>42005</v>
      </c>
      <c r="F65" s="267">
        <v>43100</v>
      </c>
      <c r="G65" s="267">
        <v>42005</v>
      </c>
      <c r="H65" s="153">
        <v>43100</v>
      </c>
      <c r="I65" s="311">
        <v>784</v>
      </c>
      <c r="J65" s="258">
        <v>409.5</v>
      </c>
      <c r="K65" s="258">
        <v>258.33999999999997</v>
      </c>
      <c r="L65" s="258">
        <f>K65/I65*100</f>
        <v>32.951530612244895</v>
      </c>
      <c r="M65" s="312">
        <f>K65/J65*100</f>
        <v>63.086691086691083</v>
      </c>
      <c r="N65" s="259">
        <v>25.3</v>
      </c>
      <c r="O65" s="260">
        <v>25.3</v>
      </c>
      <c r="P65" s="258">
        <f>O65/N65*100</f>
        <v>100</v>
      </c>
    </row>
    <row r="66" spans="1:16" ht="61.5" customHeight="1" x14ac:dyDescent="0.25">
      <c r="A66" s="264" t="s">
        <v>343</v>
      </c>
      <c r="B66" s="191" t="s">
        <v>463</v>
      </c>
      <c r="C66" s="379" t="s">
        <v>82</v>
      </c>
      <c r="D66" s="260" t="s">
        <v>435</v>
      </c>
      <c r="E66" s="267">
        <v>42005</v>
      </c>
      <c r="F66" s="267">
        <v>43100</v>
      </c>
      <c r="G66" s="267">
        <v>42005</v>
      </c>
      <c r="H66" s="153">
        <v>43100</v>
      </c>
      <c r="I66" s="311">
        <v>2683</v>
      </c>
      <c r="J66" s="258">
        <v>1737.51</v>
      </c>
      <c r="K66" s="258">
        <v>1002.28</v>
      </c>
      <c r="L66" s="258">
        <f>K66/I66*100</f>
        <v>37.35669027208349</v>
      </c>
      <c r="M66" s="312">
        <f>K66/J66*100</f>
        <v>57.68484785699075</v>
      </c>
      <c r="N66" s="259">
        <v>24.68</v>
      </c>
      <c r="O66" s="260">
        <v>24.68</v>
      </c>
      <c r="P66" s="258">
        <f>O66/N66*100</f>
        <v>100</v>
      </c>
    </row>
    <row r="67" spans="1:16" ht="45" customHeight="1" thickBot="1" x14ac:dyDescent="0.3">
      <c r="A67" s="264" t="s">
        <v>344</v>
      </c>
      <c r="B67" s="191" t="s">
        <v>464</v>
      </c>
      <c r="C67" s="379" t="s">
        <v>82</v>
      </c>
      <c r="D67" s="260" t="s">
        <v>435</v>
      </c>
      <c r="E67" s="267">
        <v>42005</v>
      </c>
      <c r="F67" s="267">
        <v>43100</v>
      </c>
      <c r="G67" s="267">
        <v>42005</v>
      </c>
      <c r="H67" s="153">
        <v>43100</v>
      </c>
      <c r="I67" s="186">
        <v>9.3000000000000007</v>
      </c>
      <c r="J67" s="187">
        <v>9.3000000000000007</v>
      </c>
      <c r="K67" s="187">
        <v>4.6500000000000004</v>
      </c>
      <c r="L67" s="187">
        <f>K67/I67*100</f>
        <v>50</v>
      </c>
      <c r="M67" s="188">
        <f>K67/J67*100</f>
        <v>50</v>
      </c>
      <c r="N67" s="259"/>
      <c r="O67" s="260"/>
      <c r="P67" s="258"/>
    </row>
    <row r="70" spans="1:16" ht="15.75" x14ac:dyDescent="0.25">
      <c r="B70" s="759" t="s">
        <v>77</v>
      </c>
      <c r="C70" s="759"/>
      <c r="D70" s="759"/>
      <c r="E70" s="390"/>
      <c r="F70" s="390"/>
      <c r="G70" s="390"/>
      <c r="H70" s="760" t="s">
        <v>73</v>
      </c>
      <c r="I70" s="760"/>
      <c r="J70" s="760"/>
    </row>
    <row r="71" spans="1:16" ht="15.75" x14ac:dyDescent="0.25">
      <c r="B71" s="391"/>
      <c r="C71" s="391"/>
      <c r="D71" s="391"/>
      <c r="E71" s="761" t="s">
        <v>74</v>
      </c>
      <c r="F71" s="761"/>
      <c r="G71" s="392"/>
      <c r="H71" s="762" t="s">
        <v>35</v>
      </c>
      <c r="I71" s="762"/>
      <c r="J71" s="762"/>
    </row>
    <row r="72" spans="1:16" ht="15.75" x14ac:dyDescent="0.25">
      <c r="B72" s="391"/>
      <c r="C72" s="391"/>
      <c r="D72" s="391"/>
      <c r="E72" s="393"/>
      <c r="F72" s="393"/>
      <c r="G72" s="392"/>
      <c r="H72" s="393"/>
      <c r="I72" s="393"/>
      <c r="J72" s="393"/>
    </row>
    <row r="73" spans="1:16" ht="15.75" x14ac:dyDescent="0.25">
      <c r="B73" s="394" t="s">
        <v>75</v>
      </c>
      <c r="C73" s="390"/>
      <c r="D73" s="390"/>
      <c r="E73" s="390"/>
      <c r="F73" s="390"/>
      <c r="G73" s="390"/>
      <c r="H73" s="760" t="s">
        <v>76</v>
      </c>
      <c r="I73" s="760"/>
      <c r="J73" s="760"/>
    </row>
    <row r="74" spans="1:16" ht="15.75" x14ac:dyDescent="0.25">
      <c r="B74" s="395"/>
      <c r="C74" s="391"/>
      <c r="D74" s="391"/>
      <c r="E74" s="761" t="s">
        <v>74</v>
      </c>
      <c r="F74" s="761"/>
      <c r="G74" s="392"/>
      <c r="H74" s="761" t="s">
        <v>35</v>
      </c>
      <c r="I74" s="761"/>
      <c r="J74" s="761"/>
    </row>
    <row r="75" spans="1:16" ht="15.75" x14ac:dyDescent="0.25">
      <c r="B75" s="396" t="s">
        <v>94</v>
      </c>
      <c r="C75" s="395"/>
      <c r="D75" s="395"/>
      <c r="E75" s="395"/>
      <c r="F75" s="395"/>
      <c r="G75" s="395"/>
      <c r="H75" s="395"/>
      <c r="I75" s="397"/>
      <c r="J75" s="397"/>
    </row>
    <row r="76" spans="1:16" x14ac:dyDescent="0.25">
      <c r="B76" s="201"/>
      <c r="C76" s="201"/>
      <c r="D76" s="201"/>
      <c r="E76" s="201"/>
      <c r="F76" s="217"/>
      <c r="G76" s="201"/>
      <c r="H76" s="282"/>
      <c r="I76" s="282"/>
      <c r="J76" s="282"/>
    </row>
  </sheetData>
  <autoFilter ref="A1:P68">
    <filterColumn colId="12" showButton="0"/>
    <filterColumn colId="13" showButton="0"/>
    <filterColumn colId="14" showButton="0"/>
  </autoFilter>
  <mergeCells count="67">
    <mergeCell ref="E74:F74"/>
    <mergeCell ref="H74:J74"/>
    <mergeCell ref="B70:D70"/>
    <mergeCell ref="H70:J70"/>
    <mergeCell ref="E71:F71"/>
    <mergeCell ref="H73:J73"/>
    <mergeCell ref="M1:P1"/>
    <mergeCell ref="M2:P2"/>
    <mergeCell ref="A3:P3"/>
    <mergeCell ref="A4:P4"/>
    <mergeCell ref="H16:H17"/>
    <mergeCell ref="A8:A9"/>
    <mergeCell ref="B8:B9"/>
    <mergeCell ref="D8:D9"/>
    <mergeCell ref="A6:P6"/>
    <mergeCell ref="I8:M8"/>
    <mergeCell ref="N8:P8"/>
    <mergeCell ref="A16:A17"/>
    <mergeCell ref="B16:B17"/>
    <mergeCell ref="P16:P17"/>
    <mergeCell ref="N16:N17"/>
    <mergeCell ref="K16:K17"/>
    <mergeCell ref="D31:D33"/>
    <mergeCell ref="E31:E33"/>
    <mergeCell ref="F31:F33"/>
    <mergeCell ref="G31:G33"/>
    <mergeCell ref="H71:J71"/>
    <mergeCell ref="H31:H33"/>
    <mergeCell ref="E25:E26"/>
    <mergeCell ref="C16:C17"/>
    <mergeCell ref="E8:F8"/>
    <mergeCell ref="G8:H8"/>
    <mergeCell ref="F16:F17"/>
    <mergeCell ref="G16:G17"/>
    <mergeCell ref="E16:E17"/>
    <mergeCell ref="A31:A33"/>
    <mergeCell ref="B31:B33"/>
    <mergeCell ref="C31:C33"/>
    <mergeCell ref="D16:D17"/>
    <mergeCell ref="M16:M17"/>
    <mergeCell ref="I25:I26"/>
    <mergeCell ref="J25:J26"/>
    <mergeCell ref="K25:K26"/>
    <mergeCell ref="L25:L26"/>
    <mergeCell ref="F25:F26"/>
    <mergeCell ref="A25:A26"/>
    <mergeCell ref="B25:B26"/>
    <mergeCell ref="C25:C26"/>
    <mergeCell ref="D25:D26"/>
    <mergeCell ref="I16:I17"/>
    <mergeCell ref="J16:J17"/>
    <mergeCell ref="L16:L17"/>
    <mergeCell ref="O16:O17"/>
    <mergeCell ref="O25:O26"/>
    <mergeCell ref="G25:G26"/>
    <mergeCell ref="H25:H26"/>
    <mergeCell ref="P25:P26"/>
    <mergeCell ref="M25:M26"/>
    <mergeCell ref="N25:N26"/>
    <mergeCell ref="P31:P33"/>
    <mergeCell ref="I31:I33"/>
    <mergeCell ref="J31:J33"/>
    <mergeCell ref="K31:K33"/>
    <mergeCell ref="L31:L33"/>
    <mergeCell ref="M31:M33"/>
    <mergeCell ref="N31:N33"/>
    <mergeCell ref="O31:O33"/>
  </mergeCells>
  <phoneticPr fontId="76" type="noConversion"/>
  <pageMargins left="0.70866141732283472" right="0" top="1.0629921259842521" bottom="0.39370078740157483" header="0" footer="0"/>
  <pageSetup scale="55" fitToHeight="4" orientation="landscape" r:id="rId1"/>
  <rowBreaks count="3" manualBreakCount="3">
    <brk id="20" max="16383" man="1"/>
    <brk id="33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14" filterMode="1"/>
  <dimension ref="A1:J127"/>
  <sheetViews>
    <sheetView showGridLines="0" workbookViewId="0">
      <selection activeCell="G136" sqref="G136"/>
    </sheetView>
  </sheetViews>
  <sheetFormatPr defaultColWidth="9" defaultRowHeight="12.75" customHeight="1" outlineLevelRow="7" x14ac:dyDescent="0.2"/>
  <cols>
    <col min="1" max="1" width="9" style="18" customWidth="1"/>
    <col min="2" max="2" width="18.140625" style="18" customWidth="1"/>
    <col min="3" max="3" width="9" style="18" customWidth="1"/>
    <col min="4" max="7" width="13.42578125" style="18" customWidth="1"/>
    <col min="8" max="10" width="8" style="18" customWidth="1"/>
    <col min="11" max="16384" width="9" style="18"/>
  </cols>
  <sheetData>
    <row r="1" spans="1:10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  <c r="J1" s="327"/>
    </row>
    <row r="2" spans="1:10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 x14ac:dyDescent="0.2">
      <c r="A3" s="17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4.25" x14ac:dyDescent="0.2">
      <c r="A4" s="17" t="s">
        <v>110</v>
      </c>
      <c r="B4" s="329"/>
      <c r="C4" s="329"/>
      <c r="D4" s="329"/>
      <c r="E4" s="19"/>
      <c r="F4" s="329"/>
      <c r="G4" s="19"/>
      <c r="H4" s="19"/>
      <c r="I4" s="329"/>
      <c r="J4" s="329"/>
    </row>
    <row r="5" spans="1:10" x14ac:dyDescent="0.2">
      <c r="A5" s="327" t="s">
        <v>177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x14ac:dyDescent="0.2">
      <c r="A6" s="709"/>
      <c r="B6" s="710"/>
      <c r="C6" s="710"/>
      <c r="D6" s="710"/>
      <c r="E6" s="710"/>
      <c r="F6" s="710"/>
      <c r="G6" s="710"/>
      <c r="H6" s="710"/>
      <c r="I6" s="436"/>
      <c r="J6" s="436"/>
    </row>
    <row r="7" spans="1:10" x14ac:dyDescent="0.2">
      <c r="A7" s="709" t="s">
        <v>385</v>
      </c>
      <c r="B7" s="710"/>
      <c r="C7" s="710"/>
      <c r="D7" s="710"/>
      <c r="E7" s="710"/>
      <c r="F7" s="710"/>
      <c r="G7" s="710"/>
    </row>
    <row r="8" spans="1:10" ht="52.35" customHeight="1" x14ac:dyDescent="0.2">
      <c r="A8" s="711" t="s">
        <v>724</v>
      </c>
      <c r="B8" s="710"/>
      <c r="C8" s="710"/>
      <c r="D8" s="710"/>
      <c r="E8" s="710"/>
      <c r="F8" s="710"/>
      <c r="G8" s="710"/>
    </row>
    <row r="9" spans="1:10" x14ac:dyDescent="0.2">
      <c r="A9" s="507"/>
      <c r="B9" s="508"/>
      <c r="C9" s="508"/>
      <c r="D9" s="508"/>
      <c r="E9" s="508"/>
      <c r="F9" s="508"/>
      <c r="G9" s="508"/>
    </row>
    <row r="10" spans="1:10" x14ac:dyDescent="0.2">
      <c r="A10" s="328" t="s">
        <v>386</v>
      </c>
      <c r="B10" s="328"/>
      <c r="C10" s="328"/>
      <c r="D10" s="328"/>
      <c r="E10" s="328"/>
      <c r="F10" s="328"/>
      <c r="G10" s="328"/>
      <c r="H10" s="328"/>
      <c r="I10" s="327"/>
      <c r="J10" s="327"/>
    </row>
    <row r="11" spans="1:10" ht="21" x14ac:dyDescent="0.2">
      <c r="A11" s="326" t="s">
        <v>295</v>
      </c>
      <c r="B11" s="326" t="s">
        <v>387</v>
      </c>
      <c r="C11" s="326" t="s">
        <v>512</v>
      </c>
      <c r="D11" s="326" t="s">
        <v>388</v>
      </c>
      <c r="E11" s="326" t="s">
        <v>58</v>
      </c>
      <c r="F11" s="326" t="s">
        <v>482</v>
      </c>
      <c r="G11" s="326" t="s">
        <v>483</v>
      </c>
    </row>
    <row r="12" spans="1:10" hidden="1" outlineLevel="7" x14ac:dyDescent="0.2">
      <c r="A12" s="20" t="s">
        <v>389</v>
      </c>
      <c r="B12" s="20" t="s">
        <v>585</v>
      </c>
      <c r="C12" s="20" t="s">
        <v>514</v>
      </c>
      <c r="D12" s="21">
        <v>2667983</v>
      </c>
      <c r="E12" s="21">
        <v>6760000</v>
      </c>
      <c r="F12" s="21">
        <v>1510600</v>
      </c>
      <c r="G12" s="21">
        <v>1510600</v>
      </c>
    </row>
    <row r="13" spans="1:10" hidden="1" outlineLevel="3" x14ac:dyDescent="0.2">
      <c r="A13" s="325" t="s">
        <v>390</v>
      </c>
      <c r="B13" s="324" t="s">
        <v>585</v>
      </c>
      <c r="C13" s="324"/>
      <c r="D13" s="323">
        <v>2667983</v>
      </c>
      <c r="E13" s="323">
        <v>6760000</v>
      </c>
      <c r="F13" s="323">
        <v>1510600</v>
      </c>
      <c r="G13" s="323">
        <v>1510600</v>
      </c>
    </row>
    <row r="14" spans="1:10" hidden="1" outlineLevel="7" x14ac:dyDescent="0.2">
      <c r="A14" s="20" t="s">
        <v>391</v>
      </c>
      <c r="B14" s="20" t="s">
        <v>586</v>
      </c>
      <c r="C14" s="20" t="s">
        <v>159</v>
      </c>
      <c r="D14" s="21">
        <v>1386219.69</v>
      </c>
      <c r="E14" s="21">
        <v>4285000</v>
      </c>
      <c r="F14" s="21">
        <v>2141700</v>
      </c>
      <c r="G14" s="21">
        <v>600</v>
      </c>
    </row>
    <row r="15" spans="1:10" hidden="1" outlineLevel="3" x14ac:dyDescent="0.2">
      <c r="A15" s="325" t="s">
        <v>392</v>
      </c>
      <c r="B15" s="324" t="s">
        <v>586</v>
      </c>
      <c r="C15" s="324"/>
      <c r="D15" s="323">
        <v>1386219.69</v>
      </c>
      <c r="E15" s="323">
        <v>4285000</v>
      </c>
      <c r="F15" s="323">
        <v>2141700</v>
      </c>
      <c r="G15" s="323">
        <v>600</v>
      </c>
    </row>
    <row r="16" spans="1:10" hidden="1" outlineLevel="7" x14ac:dyDescent="0.2">
      <c r="A16" s="20" t="s">
        <v>393</v>
      </c>
      <c r="B16" s="20" t="s">
        <v>587</v>
      </c>
      <c r="C16" s="20" t="s">
        <v>158</v>
      </c>
      <c r="D16" s="21">
        <v>8768019.8100000005</v>
      </c>
      <c r="E16" s="21">
        <v>8812000</v>
      </c>
      <c r="F16" s="21">
        <v>8776700</v>
      </c>
      <c r="G16" s="21">
        <v>33790</v>
      </c>
    </row>
    <row r="17" spans="1:7" hidden="1" outlineLevel="3" x14ac:dyDescent="0.2">
      <c r="A17" s="325" t="s">
        <v>394</v>
      </c>
      <c r="B17" s="324" t="s">
        <v>587</v>
      </c>
      <c r="C17" s="324"/>
      <c r="D17" s="323">
        <v>8768019.8100000005</v>
      </c>
      <c r="E17" s="323">
        <v>8812000</v>
      </c>
      <c r="F17" s="323">
        <v>8776700</v>
      </c>
      <c r="G17" s="323">
        <v>33790</v>
      </c>
    </row>
    <row r="18" spans="1:7" hidden="1" outlineLevel="7" x14ac:dyDescent="0.2">
      <c r="A18" s="20" t="s">
        <v>395</v>
      </c>
      <c r="B18" s="20" t="s">
        <v>588</v>
      </c>
      <c r="C18" s="20" t="s">
        <v>157</v>
      </c>
      <c r="D18" s="21">
        <v>8177.45</v>
      </c>
      <c r="E18" s="21">
        <v>18000</v>
      </c>
      <c r="F18" s="21">
        <v>4553</v>
      </c>
      <c r="G18" s="21">
        <v>4553</v>
      </c>
    </row>
    <row r="19" spans="1:7" hidden="1" outlineLevel="3" x14ac:dyDescent="0.2">
      <c r="A19" s="325" t="s">
        <v>396</v>
      </c>
      <c r="B19" s="324" t="s">
        <v>588</v>
      </c>
      <c r="C19" s="324"/>
      <c r="D19" s="323">
        <v>8177.45</v>
      </c>
      <c r="E19" s="323">
        <v>18000</v>
      </c>
      <c r="F19" s="323">
        <v>4553</v>
      </c>
      <c r="G19" s="323">
        <v>4553</v>
      </c>
    </row>
    <row r="20" spans="1:7" hidden="1" outlineLevel="7" x14ac:dyDescent="0.2">
      <c r="A20" s="20" t="s">
        <v>397</v>
      </c>
      <c r="B20" s="20" t="s">
        <v>589</v>
      </c>
      <c r="C20" s="20" t="s">
        <v>156</v>
      </c>
      <c r="D20" s="21">
        <v>1530640</v>
      </c>
      <c r="E20" s="21">
        <v>3063000</v>
      </c>
      <c r="F20" s="21">
        <v>865500</v>
      </c>
      <c r="G20" s="21">
        <v>863000</v>
      </c>
    </row>
    <row r="21" spans="1:7" hidden="1" outlineLevel="3" x14ac:dyDescent="0.2">
      <c r="A21" s="325" t="s">
        <v>398</v>
      </c>
      <c r="B21" s="324" t="s">
        <v>589</v>
      </c>
      <c r="C21" s="324"/>
      <c r="D21" s="323">
        <v>1530640</v>
      </c>
      <c r="E21" s="323">
        <v>3063000</v>
      </c>
      <c r="F21" s="323">
        <v>865500</v>
      </c>
      <c r="G21" s="323">
        <v>863000</v>
      </c>
    </row>
    <row r="22" spans="1:7" hidden="1" outlineLevel="7" x14ac:dyDescent="0.2">
      <c r="A22" s="20" t="s">
        <v>399</v>
      </c>
      <c r="B22" s="20" t="s">
        <v>590</v>
      </c>
      <c r="C22" s="20" t="s">
        <v>155</v>
      </c>
      <c r="D22" s="21">
        <v>91444.36</v>
      </c>
      <c r="E22" s="21">
        <v>354000</v>
      </c>
      <c r="F22" s="21">
        <v>89000</v>
      </c>
      <c r="G22" s="21">
        <v>88000</v>
      </c>
    </row>
    <row r="23" spans="1:7" hidden="1" outlineLevel="3" x14ac:dyDescent="0.2">
      <c r="A23" s="325" t="s">
        <v>400</v>
      </c>
      <c r="B23" s="324" t="s">
        <v>590</v>
      </c>
      <c r="C23" s="324"/>
      <c r="D23" s="323">
        <v>91444.36</v>
      </c>
      <c r="E23" s="323">
        <v>354000</v>
      </c>
      <c r="F23" s="323">
        <v>89000</v>
      </c>
      <c r="G23" s="323">
        <v>88000</v>
      </c>
    </row>
    <row r="24" spans="1:7" hidden="1" outlineLevel="7" x14ac:dyDescent="0.2">
      <c r="A24" s="20" t="s">
        <v>401</v>
      </c>
      <c r="B24" s="20" t="s">
        <v>591</v>
      </c>
      <c r="C24" s="20" t="s">
        <v>154</v>
      </c>
      <c r="D24" s="21">
        <v>134356.72</v>
      </c>
      <c r="E24" s="21">
        <v>298000</v>
      </c>
      <c r="F24" s="21">
        <v>75000</v>
      </c>
      <c r="G24" s="21">
        <v>149000</v>
      </c>
    </row>
    <row r="25" spans="1:7" hidden="1" outlineLevel="3" x14ac:dyDescent="0.2">
      <c r="A25" s="325" t="s">
        <v>402</v>
      </c>
      <c r="B25" s="324" t="s">
        <v>591</v>
      </c>
      <c r="C25" s="324"/>
      <c r="D25" s="323">
        <v>134356.72</v>
      </c>
      <c r="E25" s="323">
        <v>298000</v>
      </c>
      <c r="F25" s="323">
        <v>75000</v>
      </c>
      <c r="G25" s="323">
        <v>149000</v>
      </c>
    </row>
    <row r="26" spans="1:7" hidden="1" outlineLevel="7" x14ac:dyDescent="0.2">
      <c r="A26" s="20" t="s">
        <v>403</v>
      </c>
      <c r="B26" s="20" t="s">
        <v>592</v>
      </c>
      <c r="C26" s="20" t="s">
        <v>153</v>
      </c>
      <c r="D26" s="21">
        <v>18393.3</v>
      </c>
      <c r="E26" s="21">
        <v>37000</v>
      </c>
      <c r="F26" s="21">
        <v>9250</v>
      </c>
      <c r="G26" s="21">
        <v>10165</v>
      </c>
    </row>
    <row r="27" spans="1:7" hidden="1" outlineLevel="3" x14ac:dyDescent="0.2">
      <c r="A27" s="325" t="s">
        <v>404</v>
      </c>
      <c r="B27" s="324" t="s">
        <v>592</v>
      </c>
      <c r="C27" s="324"/>
      <c r="D27" s="323">
        <v>18393.3</v>
      </c>
      <c r="E27" s="323">
        <v>37000</v>
      </c>
      <c r="F27" s="323">
        <v>9250</v>
      </c>
      <c r="G27" s="323">
        <v>10165</v>
      </c>
    </row>
    <row r="28" spans="1:7" ht="22.5" hidden="1" outlineLevel="7" x14ac:dyDescent="0.2">
      <c r="A28" s="20" t="s">
        <v>405</v>
      </c>
      <c r="B28" s="20" t="s">
        <v>593</v>
      </c>
      <c r="C28" s="20" t="s">
        <v>152</v>
      </c>
      <c r="D28" s="21">
        <v>17448530</v>
      </c>
      <c r="E28" s="21">
        <v>41728000</v>
      </c>
      <c r="F28" s="21">
        <v>10623250</v>
      </c>
      <c r="G28" s="21">
        <v>10623000</v>
      </c>
    </row>
    <row r="29" spans="1:7" hidden="1" outlineLevel="3" x14ac:dyDescent="0.2">
      <c r="A29" s="325" t="s">
        <v>406</v>
      </c>
      <c r="B29" s="324" t="s">
        <v>593</v>
      </c>
      <c r="C29" s="324"/>
      <c r="D29" s="323">
        <v>17448530</v>
      </c>
      <c r="E29" s="323">
        <v>41728000</v>
      </c>
      <c r="F29" s="323">
        <v>10623250</v>
      </c>
      <c r="G29" s="323">
        <v>10623000</v>
      </c>
    </row>
    <row r="30" spans="1:7" ht="22.5" hidden="1" outlineLevel="7" x14ac:dyDescent="0.2">
      <c r="A30" s="20" t="s">
        <v>407</v>
      </c>
      <c r="B30" s="20" t="s">
        <v>594</v>
      </c>
      <c r="C30" s="20" t="s">
        <v>151</v>
      </c>
      <c r="D30" s="21">
        <v>13997</v>
      </c>
      <c r="E30" s="21">
        <v>43000</v>
      </c>
      <c r="F30" s="21">
        <v>10800</v>
      </c>
      <c r="G30" s="21">
        <v>10800</v>
      </c>
    </row>
    <row r="31" spans="1:7" hidden="1" outlineLevel="3" x14ac:dyDescent="0.2">
      <c r="A31" s="325" t="s">
        <v>408</v>
      </c>
      <c r="B31" s="324" t="s">
        <v>594</v>
      </c>
      <c r="C31" s="324"/>
      <c r="D31" s="323">
        <v>13997</v>
      </c>
      <c r="E31" s="323">
        <v>43000</v>
      </c>
      <c r="F31" s="323">
        <v>10800</v>
      </c>
      <c r="G31" s="323">
        <v>10800</v>
      </c>
    </row>
    <row r="32" spans="1:7" ht="22.5" hidden="1" outlineLevel="7" x14ac:dyDescent="0.2">
      <c r="A32" s="20" t="s">
        <v>409</v>
      </c>
      <c r="B32" s="20" t="s">
        <v>595</v>
      </c>
      <c r="C32" s="20" t="s">
        <v>150</v>
      </c>
      <c r="D32" s="21">
        <v>509285</v>
      </c>
      <c r="E32" s="21">
        <v>1186000</v>
      </c>
      <c r="F32" s="21">
        <v>296500</v>
      </c>
      <c r="G32" s="21">
        <v>296500</v>
      </c>
    </row>
    <row r="33" spans="1:7" hidden="1" outlineLevel="3" x14ac:dyDescent="0.2">
      <c r="A33" s="325" t="s">
        <v>410</v>
      </c>
      <c r="B33" s="324" t="s">
        <v>595</v>
      </c>
      <c r="C33" s="324"/>
      <c r="D33" s="323">
        <v>509285</v>
      </c>
      <c r="E33" s="323">
        <v>1186000</v>
      </c>
      <c r="F33" s="323">
        <v>296500</v>
      </c>
      <c r="G33" s="323">
        <v>296500</v>
      </c>
    </row>
    <row r="34" spans="1:7" hidden="1" outlineLevel="7" x14ac:dyDescent="0.2">
      <c r="A34" s="20" t="s">
        <v>411</v>
      </c>
      <c r="B34" s="20" t="s">
        <v>597</v>
      </c>
      <c r="C34" s="20" t="s">
        <v>149</v>
      </c>
      <c r="D34" s="21">
        <v>4794546</v>
      </c>
      <c r="E34" s="21">
        <v>11324000</v>
      </c>
      <c r="F34" s="21">
        <v>2832000</v>
      </c>
      <c r="G34" s="21">
        <v>2823000</v>
      </c>
    </row>
    <row r="35" spans="1:7" hidden="1" outlineLevel="3" x14ac:dyDescent="0.2">
      <c r="A35" s="325" t="s">
        <v>412</v>
      </c>
      <c r="B35" s="324" t="s">
        <v>597</v>
      </c>
      <c r="C35" s="324"/>
      <c r="D35" s="323">
        <v>4794546</v>
      </c>
      <c r="E35" s="323">
        <v>11324000</v>
      </c>
      <c r="F35" s="323">
        <v>2832000</v>
      </c>
      <c r="G35" s="323">
        <v>2823000</v>
      </c>
    </row>
    <row r="36" spans="1:7" hidden="1" outlineLevel="7" x14ac:dyDescent="0.2">
      <c r="A36" s="20" t="s">
        <v>413</v>
      </c>
      <c r="B36" s="20" t="s">
        <v>55</v>
      </c>
      <c r="C36" s="20" t="s">
        <v>148</v>
      </c>
      <c r="D36" s="21">
        <v>0</v>
      </c>
      <c r="E36" s="21">
        <v>145000</v>
      </c>
      <c r="F36" s="21">
        <v>0</v>
      </c>
      <c r="G36" s="21">
        <v>0</v>
      </c>
    </row>
    <row r="37" spans="1:7" hidden="1" outlineLevel="3" x14ac:dyDescent="0.2">
      <c r="A37" s="325" t="s">
        <v>414</v>
      </c>
      <c r="B37" s="324" t="s">
        <v>55</v>
      </c>
      <c r="C37" s="324"/>
      <c r="D37" s="323">
        <v>0</v>
      </c>
      <c r="E37" s="323">
        <v>145000</v>
      </c>
      <c r="F37" s="323">
        <v>0</v>
      </c>
      <c r="G37" s="323">
        <v>0</v>
      </c>
    </row>
    <row r="38" spans="1:7" hidden="1" outlineLevel="7" x14ac:dyDescent="0.2">
      <c r="A38" s="20" t="s">
        <v>415</v>
      </c>
      <c r="B38" s="20" t="s">
        <v>598</v>
      </c>
      <c r="C38" s="20" t="s">
        <v>147</v>
      </c>
      <c r="D38" s="21">
        <v>248271.39</v>
      </c>
      <c r="E38" s="21">
        <v>598000</v>
      </c>
      <c r="F38" s="21">
        <v>146000</v>
      </c>
      <c r="G38" s="21">
        <v>146000</v>
      </c>
    </row>
    <row r="39" spans="1:7" hidden="1" outlineLevel="3" x14ac:dyDescent="0.2">
      <c r="A39" s="325" t="s">
        <v>416</v>
      </c>
      <c r="B39" s="324" t="s">
        <v>598</v>
      </c>
      <c r="C39" s="324"/>
      <c r="D39" s="323">
        <v>248271.39</v>
      </c>
      <c r="E39" s="323">
        <v>598000</v>
      </c>
      <c r="F39" s="323">
        <v>146000</v>
      </c>
      <c r="G39" s="323">
        <v>146000</v>
      </c>
    </row>
    <row r="40" spans="1:7" hidden="1" outlineLevel="7" x14ac:dyDescent="0.2">
      <c r="A40" s="20" t="s">
        <v>417</v>
      </c>
      <c r="B40" s="20" t="s">
        <v>599</v>
      </c>
      <c r="C40" s="20" t="s">
        <v>146</v>
      </c>
      <c r="D40" s="21">
        <v>537.5</v>
      </c>
      <c r="E40" s="21">
        <v>51000</v>
      </c>
      <c r="F40" s="21">
        <v>13000</v>
      </c>
      <c r="G40" s="21">
        <v>0</v>
      </c>
    </row>
    <row r="41" spans="1:7" hidden="1" outlineLevel="3" x14ac:dyDescent="0.2">
      <c r="A41" s="325" t="s">
        <v>418</v>
      </c>
      <c r="B41" s="324" t="s">
        <v>599</v>
      </c>
      <c r="C41" s="324"/>
      <c r="D41" s="323">
        <v>537.5</v>
      </c>
      <c r="E41" s="323">
        <v>51000</v>
      </c>
      <c r="F41" s="323">
        <v>13000</v>
      </c>
      <c r="G41" s="323">
        <v>0</v>
      </c>
    </row>
    <row r="42" spans="1:7" hidden="1" outlineLevel="2" x14ac:dyDescent="0.2">
      <c r="A42" s="325" t="s">
        <v>419</v>
      </c>
      <c r="B42" s="324" t="s">
        <v>657</v>
      </c>
      <c r="C42" s="324"/>
      <c r="D42" s="323">
        <v>37620401.219999999</v>
      </c>
      <c r="E42" s="323">
        <v>78702000</v>
      </c>
      <c r="F42" s="323">
        <v>27393853</v>
      </c>
      <c r="G42" s="323">
        <v>16559008</v>
      </c>
    </row>
    <row r="43" spans="1:7" hidden="1" outlineLevel="7" x14ac:dyDescent="0.2">
      <c r="A43" s="20" t="s">
        <v>420</v>
      </c>
      <c r="B43" s="20" t="s">
        <v>600</v>
      </c>
      <c r="C43" s="20" t="s">
        <v>145</v>
      </c>
      <c r="D43" s="21">
        <v>678000</v>
      </c>
      <c r="E43" s="21">
        <v>2801000</v>
      </c>
      <c r="F43" s="21">
        <v>737356.03</v>
      </c>
      <c r="G43" s="21">
        <v>0</v>
      </c>
    </row>
    <row r="44" spans="1:7" hidden="1" outlineLevel="7" x14ac:dyDescent="0.2">
      <c r="A44" s="20" t="s">
        <v>421</v>
      </c>
      <c r="B44" s="20" t="s">
        <v>600</v>
      </c>
      <c r="C44" s="20" t="s">
        <v>144</v>
      </c>
      <c r="D44" s="21">
        <v>4388800</v>
      </c>
      <c r="E44" s="21">
        <v>19760000</v>
      </c>
      <c r="F44" s="21">
        <v>5163681.95</v>
      </c>
      <c r="G44" s="21">
        <v>0</v>
      </c>
    </row>
    <row r="45" spans="1:7" hidden="1" outlineLevel="7" x14ac:dyDescent="0.2">
      <c r="A45" s="20" t="s">
        <v>422</v>
      </c>
      <c r="B45" s="20" t="s">
        <v>600</v>
      </c>
      <c r="C45" s="20" t="s">
        <v>143</v>
      </c>
      <c r="D45" s="21">
        <v>57142800</v>
      </c>
      <c r="E45" s="21">
        <v>133033000</v>
      </c>
      <c r="F45" s="21">
        <v>33992891.810000002</v>
      </c>
      <c r="G45" s="21">
        <v>33664000</v>
      </c>
    </row>
    <row r="46" spans="1:7" hidden="1" outlineLevel="3" x14ac:dyDescent="0.2">
      <c r="A46" s="325" t="s">
        <v>425</v>
      </c>
      <c r="B46" s="324" t="s">
        <v>600</v>
      </c>
      <c r="C46" s="324"/>
      <c r="D46" s="323">
        <v>62209600</v>
      </c>
      <c r="E46" s="323">
        <v>155594000</v>
      </c>
      <c r="F46" s="323">
        <v>39893929.789999999</v>
      </c>
      <c r="G46" s="323">
        <v>33664000</v>
      </c>
    </row>
    <row r="47" spans="1:7" hidden="1" outlineLevel="7" x14ac:dyDescent="0.2">
      <c r="A47" s="20" t="s">
        <v>426</v>
      </c>
      <c r="B47" s="20" t="s">
        <v>601</v>
      </c>
      <c r="C47" s="20" t="s">
        <v>142</v>
      </c>
      <c r="D47" s="21">
        <v>1889200</v>
      </c>
      <c r="E47" s="21">
        <v>3960000</v>
      </c>
      <c r="F47" s="21">
        <v>1404000</v>
      </c>
      <c r="G47" s="21">
        <v>1395000</v>
      </c>
    </row>
    <row r="48" spans="1:7" hidden="1" outlineLevel="3" x14ac:dyDescent="0.2">
      <c r="A48" s="325" t="s">
        <v>427</v>
      </c>
      <c r="B48" s="324" t="s">
        <v>601</v>
      </c>
      <c r="C48" s="324"/>
      <c r="D48" s="323">
        <v>1889200</v>
      </c>
      <c r="E48" s="323">
        <v>3960000</v>
      </c>
      <c r="F48" s="323">
        <v>1404000</v>
      </c>
      <c r="G48" s="323">
        <v>1395000</v>
      </c>
    </row>
    <row r="49" spans="1:7" ht="22.5" hidden="1" outlineLevel="7" x14ac:dyDescent="0.2">
      <c r="A49" s="20" t="s">
        <v>428</v>
      </c>
      <c r="B49" s="20" t="s">
        <v>602</v>
      </c>
      <c r="C49" s="20" t="s">
        <v>141</v>
      </c>
      <c r="D49" s="21">
        <v>17145100</v>
      </c>
      <c r="E49" s="21">
        <v>34355000</v>
      </c>
      <c r="F49" s="21">
        <v>8646000</v>
      </c>
      <c r="G49" s="21">
        <v>8646000</v>
      </c>
    </row>
    <row r="50" spans="1:7" hidden="1" outlineLevel="3" x14ac:dyDescent="0.2">
      <c r="A50" s="325" t="s">
        <v>429</v>
      </c>
      <c r="B50" s="324" t="s">
        <v>602</v>
      </c>
      <c r="C50" s="324"/>
      <c r="D50" s="323">
        <v>17145100</v>
      </c>
      <c r="E50" s="323">
        <v>34355000</v>
      </c>
      <c r="F50" s="323">
        <v>8646000</v>
      </c>
      <c r="G50" s="323">
        <v>8646000</v>
      </c>
    </row>
    <row r="51" spans="1:7" hidden="1" outlineLevel="7" x14ac:dyDescent="0.2">
      <c r="A51" s="20" t="s">
        <v>430</v>
      </c>
      <c r="B51" s="20" t="s">
        <v>603</v>
      </c>
      <c r="C51" s="20" t="s">
        <v>140</v>
      </c>
      <c r="D51" s="21">
        <v>1517100</v>
      </c>
      <c r="E51" s="21">
        <v>2327000</v>
      </c>
      <c r="F51" s="21">
        <v>1163600</v>
      </c>
      <c r="G51" s="21">
        <v>504289.12</v>
      </c>
    </row>
    <row r="52" spans="1:7" hidden="1" outlineLevel="3" x14ac:dyDescent="0.2">
      <c r="A52" s="325" t="s">
        <v>431</v>
      </c>
      <c r="B52" s="324" t="s">
        <v>603</v>
      </c>
      <c r="C52" s="324"/>
      <c r="D52" s="323">
        <v>1517100</v>
      </c>
      <c r="E52" s="323">
        <v>2327000</v>
      </c>
      <c r="F52" s="323">
        <v>1163600</v>
      </c>
      <c r="G52" s="323">
        <v>504289.12</v>
      </c>
    </row>
    <row r="53" spans="1:7" hidden="1" outlineLevel="7" x14ac:dyDescent="0.2">
      <c r="A53" s="20" t="s">
        <v>432</v>
      </c>
      <c r="B53" s="20" t="s">
        <v>604</v>
      </c>
      <c r="C53" s="20" t="s">
        <v>139</v>
      </c>
      <c r="D53" s="21">
        <v>8576500</v>
      </c>
      <c r="E53" s="21">
        <v>11762000</v>
      </c>
      <c r="F53" s="21">
        <v>6249100</v>
      </c>
      <c r="G53" s="21">
        <v>5050231.18</v>
      </c>
    </row>
    <row r="54" spans="1:7" hidden="1" outlineLevel="3" x14ac:dyDescent="0.2">
      <c r="A54" s="325" t="s">
        <v>433</v>
      </c>
      <c r="B54" s="324" t="s">
        <v>604</v>
      </c>
      <c r="C54" s="324"/>
      <c r="D54" s="323">
        <v>8576500</v>
      </c>
      <c r="E54" s="323">
        <v>11762000</v>
      </c>
      <c r="F54" s="323">
        <v>6249100</v>
      </c>
      <c r="G54" s="323">
        <v>5050231.18</v>
      </c>
    </row>
    <row r="55" spans="1:7" hidden="1" outlineLevel="7" x14ac:dyDescent="0.2">
      <c r="A55" s="20" t="s">
        <v>480</v>
      </c>
      <c r="B55" s="20" t="s">
        <v>605</v>
      </c>
      <c r="C55" s="20" t="s">
        <v>138</v>
      </c>
      <c r="D55" s="21">
        <v>3641100</v>
      </c>
      <c r="E55" s="21">
        <v>5970000</v>
      </c>
      <c r="F55" s="21">
        <v>2967450</v>
      </c>
      <c r="G55" s="21">
        <v>2509003.5099999998</v>
      </c>
    </row>
    <row r="56" spans="1:7" hidden="1" outlineLevel="3" x14ac:dyDescent="0.2">
      <c r="A56" s="325" t="s">
        <v>509</v>
      </c>
      <c r="B56" s="324" t="s">
        <v>605</v>
      </c>
      <c r="C56" s="324"/>
      <c r="D56" s="323">
        <v>3641100</v>
      </c>
      <c r="E56" s="323">
        <v>5970000</v>
      </c>
      <c r="F56" s="323">
        <v>2967450</v>
      </c>
      <c r="G56" s="323">
        <v>2509003.5099999998</v>
      </c>
    </row>
    <row r="57" spans="1:7" ht="22.5" outlineLevel="7" x14ac:dyDescent="0.2">
      <c r="A57" s="20" t="s">
        <v>510</v>
      </c>
      <c r="B57" s="20" t="s">
        <v>51</v>
      </c>
      <c r="C57" s="20" t="s">
        <v>137</v>
      </c>
      <c r="D57" s="21">
        <v>29850.44</v>
      </c>
      <c r="E57" s="21">
        <v>332000</v>
      </c>
      <c r="F57" s="21">
        <v>0</v>
      </c>
      <c r="G57" s="21">
        <v>41051.03</v>
      </c>
    </row>
    <row r="58" spans="1:7" outlineLevel="7" x14ac:dyDescent="0.2">
      <c r="A58" s="20" t="s">
        <v>515</v>
      </c>
      <c r="B58" s="20" t="s">
        <v>51</v>
      </c>
      <c r="C58" s="20" t="s">
        <v>136</v>
      </c>
      <c r="D58" s="21">
        <v>111841.7</v>
      </c>
      <c r="E58" s="21">
        <v>430000</v>
      </c>
      <c r="F58" s="21">
        <v>150000</v>
      </c>
      <c r="G58" s="21">
        <v>0</v>
      </c>
    </row>
    <row r="59" spans="1:7" outlineLevel="3" x14ac:dyDescent="0.2">
      <c r="A59" s="325" t="s">
        <v>516</v>
      </c>
      <c r="B59" s="324" t="s">
        <v>51</v>
      </c>
      <c r="C59" s="324"/>
      <c r="D59" s="323">
        <v>141692.14000000001</v>
      </c>
      <c r="E59" s="323">
        <v>762000</v>
      </c>
      <c r="F59" s="323">
        <v>150000</v>
      </c>
      <c r="G59" s="323">
        <v>41051.03</v>
      </c>
    </row>
    <row r="60" spans="1:7" hidden="1" outlineLevel="2" x14ac:dyDescent="0.2">
      <c r="A60" s="325" t="s">
        <v>517</v>
      </c>
      <c r="B60" s="324" t="s">
        <v>660</v>
      </c>
      <c r="C60" s="324"/>
      <c r="D60" s="323">
        <v>95120292.140000001</v>
      </c>
      <c r="E60" s="323">
        <v>214730000</v>
      </c>
      <c r="F60" s="323">
        <v>60474079.789999999</v>
      </c>
      <c r="G60" s="323">
        <v>51809574.840000004</v>
      </c>
    </row>
    <row r="61" spans="1:7" hidden="1" outlineLevel="7" x14ac:dyDescent="0.2">
      <c r="A61" s="20" t="s">
        <v>518</v>
      </c>
      <c r="B61" s="20" t="s">
        <v>607</v>
      </c>
      <c r="C61" s="20" t="s">
        <v>135</v>
      </c>
      <c r="D61" s="21">
        <v>70400.399999999994</v>
      </c>
      <c r="E61" s="21">
        <v>142000</v>
      </c>
      <c r="F61" s="21">
        <v>35600</v>
      </c>
      <c r="G61" s="21">
        <v>35300</v>
      </c>
    </row>
    <row r="62" spans="1:7" hidden="1" outlineLevel="3" x14ac:dyDescent="0.2">
      <c r="A62" s="325" t="s">
        <v>519</v>
      </c>
      <c r="B62" s="324" t="s">
        <v>607</v>
      </c>
      <c r="C62" s="324"/>
      <c r="D62" s="323">
        <v>70400.399999999994</v>
      </c>
      <c r="E62" s="323">
        <v>142000</v>
      </c>
      <c r="F62" s="323">
        <v>35600</v>
      </c>
      <c r="G62" s="323">
        <v>35300</v>
      </c>
    </row>
    <row r="63" spans="1:7" hidden="1" outlineLevel="7" x14ac:dyDescent="0.2">
      <c r="A63" s="20" t="s">
        <v>520</v>
      </c>
      <c r="B63" s="20" t="s">
        <v>57</v>
      </c>
      <c r="C63" s="20" t="s">
        <v>134</v>
      </c>
      <c r="D63" s="21">
        <v>35078.400000000001</v>
      </c>
      <c r="E63" s="21">
        <v>71000</v>
      </c>
      <c r="F63" s="21">
        <v>23857</v>
      </c>
      <c r="G63" s="21">
        <v>23000</v>
      </c>
    </row>
    <row r="64" spans="1:7" hidden="1" outlineLevel="3" x14ac:dyDescent="0.2">
      <c r="A64" s="325" t="s">
        <v>521</v>
      </c>
      <c r="B64" s="324" t="s">
        <v>57</v>
      </c>
      <c r="C64" s="324"/>
      <c r="D64" s="323">
        <v>35078.400000000001</v>
      </c>
      <c r="E64" s="323">
        <v>71000</v>
      </c>
      <c r="F64" s="323">
        <v>23857</v>
      </c>
      <c r="G64" s="323">
        <v>23000</v>
      </c>
    </row>
    <row r="65" spans="1:7" hidden="1" outlineLevel="7" x14ac:dyDescent="0.2">
      <c r="A65" s="20" t="s">
        <v>522</v>
      </c>
      <c r="B65" s="20" t="s">
        <v>608</v>
      </c>
      <c r="C65" s="20" t="s">
        <v>133</v>
      </c>
      <c r="D65" s="21">
        <v>194243.57</v>
      </c>
      <c r="E65" s="21">
        <v>509000</v>
      </c>
      <c r="F65" s="21">
        <v>96000</v>
      </c>
      <c r="G65" s="21">
        <v>191000</v>
      </c>
    </row>
    <row r="66" spans="1:7" hidden="1" outlineLevel="3" x14ac:dyDescent="0.2">
      <c r="A66" s="325" t="s">
        <v>523</v>
      </c>
      <c r="B66" s="324" t="s">
        <v>608</v>
      </c>
      <c r="C66" s="324"/>
      <c r="D66" s="323">
        <v>194243.57</v>
      </c>
      <c r="E66" s="323">
        <v>509000</v>
      </c>
      <c r="F66" s="323">
        <v>96000</v>
      </c>
      <c r="G66" s="323">
        <v>191000</v>
      </c>
    </row>
    <row r="67" spans="1:7" hidden="1" outlineLevel="2" x14ac:dyDescent="0.2">
      <c r="A67" s="325" t="s">
        <v>524</v>
      </c>
      <c r="B67" s="324" t="s">
        <v>661</v>
      </c>
      <c r="C67" s="324"/>
      <c r="D67" s="323">
        <v>299722.37</v>
      </c>
      <c r="E67" s="323">
        <v>722000</v>
      </c>
      <c r="F67" s="323">
        <v>155457</v>
      </c>
      <c r="G67" s="323">
        <v>249300</v>
      </c>
    </row>
    <row r="68" spans="1:7" hidden="1" outlineLevel="1" x14ac:dyDescent="0.2">
      <c r="A68" s="325" t="s">
        <v>525</v>
      </c>
      <c r="B68" s="324" t="s">
        <v>656</v>
      </c>
      <c r="C68" s="324"/>
      <c r="D68" s="323">
        <v>133040415.73</v>
      </c>
      <c r="E68" s="323">
        <v>294154000</v>
      </c>
      <c r="F68" s="323">
        <v>88023389.790000007</v>
      </c>
      <c r="G68" s="323">
        <v>68617882.840000004</v>
      </c>
    </row>
    <row r="69" spans="1:7" hidden="1" outlineLevel="7" x14ac:dyDescent="0.2">
      <c r="A69" s="20" t="s">
        <v>526</v>
      </c>
      <c r="B69" s="20" t="s">
        <v>609</v>
      </c>
      <c r="C69" s="20" t="s">
        <v>132</v>
      </c>
      <c r="D69" s="21">
        <v>19745405.91</v>
      </c>
      <c r="E69" s="21">
        <v>46692000</v>
      </c>
      <c r="F69" s="21">
        <v>14661640</v>
      </c>
      <c r="G69" s="21">
        <v>10740602.689999999</v>
      </c>
    </row>
    <row r="70" spans="1:7" hidden="1" outlineLevel="3" x14ac:dyDescent="0.2">
      <c r="A70" s="325" t="s">
        <v>527</v>
      </c>
      <c r="B70" s="324" t="s">
        <v>609</v>
      </c>
      <c r="C70" s="324"/>
      <c r="D70" s="323">
        <v>19745405.91</v>
      </c>
      <c r="E70" s="323">
        <v>46692000</v>
      </c>
      <c r="F70" s="323">
        <v>14661640</v>
      </c>
      <c r="G70" s="323">
        <v>10740602.689999999</v>
      </c>
    </row>
    <row r="71" spans="1:7" hidden="1" outlineLevel="2" x14ac:dyDescent="0.2">
      <c r="A71" s="325" t="s">
        <v>528</v>
      </c>
      <c r="B71" s="324" t="s">
        <v>663</v>
      </c>
      <c r="C71" s="324"/>
      <c r="D71" s="323">
        <v>19745405.91</v>
      </c>
      <c r="E71" s="323">
        <v>46692000</v>
      </c>
      <c r="F71" s="323">
        <v>14661640</v>
      </c>
      <c r="G71" s="323">
        <v>10740602.689999999</v>
      </c>
    </row>
    <row r="72" spans="1:7" hidden="1" outlineLevel="1" x14ac:dyDescent="0.2">
      <c r="A72" s="325" t="s">
        <v>529</v>
      </c>
      <c r="B72" s="324" t="s">
        <v>662</v>
      </c>
      <c r="C72" s="324"/>
      <c r="D72" s="323">
        <v>19745405.91</v>
      </c>
      <c r="E72" s="323">
        <v>46692000</v>
      </c>
      <c r="F72" s="323">
        <v>14661640</v>
      </c>
      <c r="G72" s="323">
        <v>10740602.689999999</v>
      </c>
    </row>
    <row r="73" spans="1:7" hidden="1" outlineLevel="7" x14ac:dyDescent="0.2">
      <c r="A73" s="20" t="s">
        <v>530</v>
      </c>
      <c r="B73" s="20" t="s">
        <v>611</v>
      </c>
      <c r="C73" s="20" t="s">
        <v>131</v>
      </c>
      <c r="D73" s="21">
        <v>25810148.91</v>
      </c>
      <c r="E73" s="21">
        <v>50976000</v>
      </c>
      <c r="F73" s="21">
        <v>13473000</v>
      </c>
      <c r="G73" s="21">
        <v>13470500</v>
      </c>
    </row>
    <row r="74" spans="1:7" hidden="1" outlineLevel="3" x14ac:dyDescent="0.2">
      <c r="A74" s="325" t="s">
        <v>531</v>
      </c>
      <c r="B74" s="324" t="s">
        <v>611</v>
      </c>
      <c r="C74" s="324"/>
      <c r="D74" s="323">
        <v>25810148.91</v>
      </c>
      <c r="E74" s="323">
        <v>50976000</v>
      </c>
      <c r="F74" s="323">
        <v>13473000</v>
      </c>
      <c r="G74" s="323">
        <v>13470500</v>
      </c>
    </row>
    <row r="75" spans="1:7" hidden="1" outlineLevel="7" x14ac:dyDescent="0.2">
      <c r="A75" s="20" t="s">
        <v>532</v>
      </c>
      <c r="B75" s="20" t="s">
        <v>612</v>
      </c>
      <c r="C75" s="20" t="s">
        <v>130</v>
      </c>
      <c r="D75" s="21">
        <v>2454656.61</v>
      </c>
      <c r="E75" s="21">
        <v>5785000</v>
      </c>
      <c r="F75" s="21">
        <v>1731000</v>
      </c>
      <c r="G75" s="21">
        <v>1732000</v>
      </c>
    </row>
    <row r="76" spans="1:7" hidden="1" outlineLevel="3" x14ac:dyDescent="0.2">
      <c r="A76" s="325" t="s">
        <v>533</v>
      </c>
      <c r="B76" s="324" t="s">
        <v>612</v>
      </c>
      <c r="C76" s="324"/>
      <c r="D76" s="323">
        <v>2454656.61</v>
      </c>
      <c r="E76" s="323">
        <v>5785000</v>
      </c>
      <c r="F76" s="323">
        <v>1731000</v>
      </c>
      <c r="G76" s="323">
        <v>1732000</v>
      </c>
    </row>
    <row r="77" spans="1:7" hidden="1" outlineLevel="7" x14ac:dyDescent="0.2">
      <c r="A77" s="20" t="s">
        <v>534</v>
      </c>
      <c r="B77" s="20" t="s">
        <v>613</v>
      </c>
      <c r="C77" s="20" t="s">
        <v>129</v>
      </c>
      <c r="D77" s="21">
        <v>16260374.32</v>
      </c>
      <c r="E77" s="21">
        <v>39039000</v>
      </c>
      <c r="F77" s="21">
        <v>9756750</v>
      </c>
      <c r="G77" s="21">
        <v>9756750</v>
      </c>
    </row>
    <row r="78" spans="1:7" hidden="1" outlineLevel="3" x14ac:dyDescent="0.2">
      <c r="A78" s="325" t="s">
        <v>535</v>
      </c>
      <c r="B78" s="324" t="s">
        <v>613</v>
      </c>
      <c r="C78" s="324"/>
      <c r="D78" s="323">
        <v>16260374.32</v>
      </c>
      <c r="E78" s="323">
        <v>39039000</v>
      </c>
      <c r="F78" s="323">
        <v>9756750</v>
      </c>
      <c r="G78" s="323">
        <v>9756750</v>
      </c>
    </row>
    <row r="79" spans="1:7" hidden="1" outlineLevel="7" x14ac:dyDescent="0.2">
      <c r="A79" s="20" t="s">
        <v>536</v>
      </c>
      <c r="B79" s="20" t="s">
        <v>614</v>
      </c>
      <c r="C79" s="20" t="s">
        <v>128</v>
      </c>
      <c r="D79" s="21">
        <v>33633.07</v>
      </c>
      <c r="E79" s="21">
        <v>161000</v>
      </c>
      <c r="F79" s="21">
        <v>40300</v>
      </c>
      <c r="G79" s="21">
        <v>0</v>
      </c>
    </row>
    <row r="80" spans="1:7" hidden="1" outlineLevel="3" x14ac:dyDescent="0.2">
      <c r="A80" s="325" t="s">
        <v>537</v>
      </c>
      <c r="B80" s="324" t="s">
        <v>614</v>
      </c>
      <c r="C80" s="324"/>
      <c r="D80" s="323">
        <v>33633.07</v>
      </c>
      <c r="E80" s="323">
        <v>161000</v>
      </c>
      <c r="F80" s="323">
        <v>40300</v>
      </c>
      <c r="G80" s="323">
        <v>0</v>
      </c>
    </row>
    <row r="81" spans="1:7" hidden="1" outlineLevel="7" x14ac:dyDescent="0.2">
      <c r="A81" s="20" t="s">
        <v>538</v>
      </c>
      <c r="B81" s="20" t="s">
        <v>615</v>
      </c>
      <c r="C81" s="20" t="s">
        <v>127</v>
      </c>
      <c r="D81" s="21">
        <v>2342247.7400000002</v>
      </c>
      <c r="E81" s="21">
        <v>11244000</v>
      </c>
      <c r="F81" s="21">
        <v>11244000</v>
      </c>
      <c r="G81" s="21">
        <v>0</v>
      </c>
    </row>
    <row r="82" spans="1:7" hidden="1" outlineLevel="3" x14ac:dyDescent="0.2">
      <c r="A82" s="325" t="s">
        <v>539</v>
      </c>
      <c r="B82" s="324" t="s">
        <v>615</v>
      </c>
      <c r="C82" s="324"/>
      <c r="D82" s="323">
        <v>2342247.7400000002</v>
      </c>
      <c r="E82" s="323">
        <v>11244000</v>
      </c>
      <c r="F82" s="323">
        <v>11244000</v>
      </c>
      <c r="G82" s="323">
        <v>0</v>
      </c>
    </row>
    <row r="83" spans="1:7" hidden="1" outlineLevel="7" x14ac:dyDescent="0.2">
      <c r="A83" s="20" t="s">
        <v>540</v>
      </c>
      <c r="B83" s="20" t="s">
        <v>616</v>
      </c>
      <c r="C83" s="20" t="s">
        <v>126</v>
      </c>
      <c r="D83" s="21">
        <v>150000</v>
      </c>
      <c r="E83" s="21">
        <v>914000</v>
      </c>
      <c r="F83" s="21">
        <v>258000</v>
      </c>
      <c r="G83" s="21">
        <v>0</v>
      </c>
    </row>
    <row r="84" spans="1:7" hidden="1" outlineLevel="3" x14ac:dyDescent="0.2">
      <c r="A84" s="325" t="s">
        <v>541</v>
      </c>
      <c r="B84" s="324" t="s">
        <v>616</v>
      </c>
      <c r="C84" s="324"/>
      <c r="D84" s="323">
        <v>150000</v>
      </c>
      <c r="E84" s="323">
        <v>914000</v>
      </c>
      <c r="F84" s="323">
        <v>258000</v>
      </c>
      <c r="G84" s="323">
        <v>0</v>
      </c>
    </row>
    <row r="85" spans="1:7" outlineLevel="7" x14ac:dyDescent="0.2">
      <c r="A85" s="20" t="s">
        <v>542</v>
      </c>
      <c r="B85" s="20" t="s">
        <v>617</v>
      </c>
      <c r="C85" s="20" t="s">
        <v>125</v>
      </c>
      <c r="D85" s="21">
        <v>281208.46000000002</v>
      </c>
      <c r="E85" s="21">
        <v>542000</v>
      </c>
      <c r="F85" s="21">
        <v>188179.7</v>
      </c>
      <c r="G85" s="21">
        <v>188000</v>
      </c>
    </row>
    <row r="86" spans="1:7" outlineLevel="7" x14ac:dyDescent="0.2">
      <c r="A86" s="20" t="s">
        <v>543</v>
      </c>
      <c r="B86" s="20" t="s">
        <v>617</v>
      </c>
      <c r="C86" s="20" t="s">
        <v>124</v>
      </c>
      <c r="D86" s="21">
        <v>13927210.84</v>
      </c>
      <c r="E86" s="21">
        <v>27374000</v>
      </c>
      <c r="F86" s="21">
        <v>20089737.760000002</v>
      </c>
      <c r="G86" s="21">
        <v>7284262.2400000002</v>
      </c>
    </row>
    <row r="87" spans="1:7" outlineLevel="7" x14ac:dyDescent="0.2">
      <c r="A87" s="20" t="s">
        <v>544</v>
      </c>
      <c r="B87" s="20" t="s">
        <v>617</v>
      </c>
      <c r="C87" s="20" t="s">
        <v>123</v>
      </c>
      <c r="D87" s="21">
        <v>20546084.190000001</v>
      </c>
      <c r="E87" s="21">
        <v>38887000</v>
      </c>
      <c r="F87" s="21">
        <v>5583605.7800000003</v>
      </c>
      <c r="G87" s="21">
        <v>14962478.41</v>
      </c>
    </row>
    <row r="88" spans="1:7" outlineLevel="3" x14ac:dyDescent="0.2">
      <c r="A88" s="325" t="s">
        <v>545</v>
      </c>
      <c r="B88" s="324" t="s">
        <v>617</v>
      </c>
      <c r="C88" s="324"/>
      <c r="D88" s="323">
        <v>34754503.490000002</v>
      </c>
      <c r="E88" s="323">
        <v>66803000</v>
      </c>
      <c r="F88" s="323">
        <v>25861523.239999998</v>
      </c>
      <c r="G88" s="323">
        <v>22434740.649999999</v>
      </c>
    </row>
    <row r="89" spans="1:7" hidden="1" outlineLevel="2" x14ac:dyDescent="0.2">
      <c r="A89" s="325" t="s">
        <v>546</v>
      </c>
      <c r="B89" s="324" t="s">
        <v>668</v>
      </c>
      <c r="C89" s="324"/>
      <c r="D89" s="323">
        <v>81805564.140000001</v>
      </c>
      <c r="E89" s="323">
        <v>174922000</v>
      </c>
      <c r="F89" s="323">
        <v>62364573.240000002</v>
      </c>
      <c r="G89" s="323">
        <v>47393990.649999999</v>
      </c>
    </row>
    <row r="90" spans="1:7" hidden="1" outlineLevel="7" x14ac:dyDescent="0.2">
      <c r="A90" s="20" t="s">
        <v>547</v>
      </c>
      <c r="B90" s="20" t="s">
        <v>618</v>
      </c>
      <c r="C90" s="20" t="s">
        <v>122</v>
      </c>
      <c r="D90" s="21">
        <v>645627.35</v>
      </c>
      <c r="E90" s="21">
        <v>948000</v>
      </c>
      <c r="F90" s="21">
        <v>175000</v>
      </c>
      <c r="G90" s="21">
        <v>525000</v>
      </c>
    </row>
    <row r="91" spans="1:7" hidden="1" outlineLevel="3" x14ac:dyDescent="0.2">
      <c r="A91" s="325" t="s">
        <v>548</v>
      </c>
      <c r="B91" s="324" t="s">
        <v>618</v>
      </c>
      <c r="C91" s="324"/>
      <c r="D91" s="323">
        <v>645627.35</v>
      </c>
      <c r="E91" s="323">
        <v>948000</v>
      </c>
      <c r="F91" s="323">
        <v>175000</v>
      </c>
      <c r="G91" s="323">
        <v>525000</v>
      </c>
    </row>
    <row r="92" spans="1:7" hidden="1" outlineLevel="7" x14ac:dyDescent="0.2">
      <c r="A92" s="20" t="s">
        <v>549</v>
      </c>
      <c r="B92" s="20" t="s">
        <v>619</v>
      </c>
      <c r="C92" s="20" t="s">
        <v>121</v>
      </c>
      <c r="D92" s="21">
        <v>57456</v>
      </c>
      <c r="E92" s="21">
        <v>625000</v>
      </c>
      <c r="F92" s="21">
        <v>165576</v>
      </c>
      <c r="G92" s="21">
        <v>0</v>
      </c>
    </row>
    <row r="93" spans="1:7" hidden="1" outlineLevel="3" x14ac:dyDescent="0.2">
      <c r="A93" s="325" t="s">
        <v>550</v>
      </c>
      <c r="B93" s="324" t="s">
        <v>619</v>
      </c>
      <c r="C93" s="324"/>
      <c r="D93" s="323">
        <v>57456</v>
      </c>
      <c r="E93" s="323">
        <v>625000</v>
      </c>
      <c r="F93" s="323">
        <v>165576</v>
      </c>
      <c r="G93" s="323">
        <v>0</v>
      </c>
    </row>
    <row r="94" spans="1:7" hidden="1" outlineLevel="7" x14ac:dyDescent="0.2">
      <c r="A94" s="20" t="s">
        <v>551</v>
      </c>
      <c r="B94" s="20" t="s">
        <v>620</v>
      </c>
      <c r="C94" s="20" t="s">
        <v>120</v>
      </c>
      <c r="D94" s="21">
        <v>5331533.17</v>
      </c>
      <c r="E94" s="21">
        <v>8641000</v>
      </c>
      <c r="F94" s="21">
        <v>3250680</v>
      </c>
      <c r="G94" s="21">
        <v>3249390</v>
      </c>
    </row>
    <row r="95" spans="1:7" hidden="1" outlineLevel="3" x14ac:dyDescent="0.2">
      <c r="A95" s="325" t="s">
        <v>552</v>
      </c>
      <c r="B95" s="324" t="s">
        <v>620</v>
      </c>
      <c r="C95" s="324"/>
      <c r="D95" s="323">
        <v>5331533.17</v>
      </c>
      <c r="E95" s="323">
        <v>8641000</v>
      </c>
      <c r="F95" s="323">
        <v>3250680</v>
      </c>
      <c r="G95" s="323">
        <v>3249390</v>
      </c>
    </row>
    <row r="96" spans="1:7" hidden="1" outlineLevel="7" x14ac:dyDescent="0.2">
      <c r="A96" s="20" t="s">
        <v>553</v>
      </c>
      <c r="B96" s="20" t="s">
        <v>621</v>
      </c>
      <c r="C96" s="20" t="s">
        <v>119</v>
      </c>
      <c r="D96" s="21">
        <v>15340469.32</v>
      </c>
      <c r="E96" s="21">
        <v>37010000</v>
      </c>
      <c r="F96" s="21">
        <v>11181929.699999999</v>
      </c>
      <c r="G96" s="21">
        <v>11100000</v>
      </c>
    </row>
    <row r="97" spans="1:7" hidden="1" outlineLevel="3" x14ac:dyDescent="0.2">
      <c r="A97" s="325" t="s">
        <v>554</v>
      </c>
      <c r="B97" s="324" t="s">
        <v>621</v>
      </c>
      <c r="C97" s="324"/>
      <c r="D97" s="323">
        <v>15340469.32</v>
      </c>
      <c r="E97" s="323">
        <v>37010000</v>
      </c>
      <c r="F97" s="323">
        <v>11181929.699999999</v>
      </c>
      <c r="G97" s="323">
        <v>11100000</v>
      </c>
    </row>
    <row r="98" spans="1:7" hidden="1" outlineLevel="2" x14ac:dyDescent="0.2">
      <c r="A98" s="325" t="s">
        <v>555</v>
      </c>
      <c r="B98" s="324" t="s">
        <v>669</v>
      </c>
      <c r="C98" s="324"/>
      <c r="D98" s="323">
        <v>21375085.84</v>
      </c>
      <c r="E98" s="323">
        <v>47224000</v>
      </c>
      <c r="F98" s="323">
        <v>14773185.699999999</v>
      </c>
      <c r="G98" s="323">
        <v>14874390</v>
      </c>
    </row>
    <row r="99" spans="1:7" hidden="1" outlineLevel="1" x14ac:dyDescent="0.2">
      <c r="A99" s="325" t="s">
        <v>556</v>
      </c>
      <c r="B99" s="324" t="s">
        <v>667</v>
      </c>
      <c r="C99" s="324"/>
      <c r="D99" s="323">
        <v>103180649.98</v>
      </c>
      <c r="E99" s="323">
        <v>222146000</v>
      </c>
      <c r="F99" s="323">
        <v>77137758.939999998</v>
      </c>
      <c r="G99" s="323">
        <v>62268380.649999999</v>
      </c>
    </row>
    <row r="100" spans="1:7" hidden="1" outlineLevel="7" x14ac:dyDescent="0.2">
      <c r="A100" s="20" t="s">
        <v>557</v>
      </c>
      <c r="B100" s="20" t="s">
        <v>622</v>
      </c>
      <c r="C100" s="20" t="s">
        <v>118</v>
      </c>
      <c r="D100" s="21">
        <v>1002277.12</v>
      </c>
      <c r="E100" s="21">
        <v>2683000</v>
      </c>
      <c r="F100" s="21">
        <v>688000</v>
      </c>
      <c r="G100" s="21">
        <v>1049508</v>
      </c>
    </row>
    <row r="101" spans="1:7" hidden="1" outlineLevel="3" x14ac:dyDescent="0.2">
      <c r="A101" s="325" t="s">
        <v>558</v>
      </c>
      <c r="B101" s="324" t="s">
        <v>622</v>
      </c>
      <c r="C101" s="324"/>
      <c r="D101" s="323">
        <v>1002277.12</v>
      </c>
      <c r="E101" s="323">
        <v>2683000</v>
      </c>
      <c r="F101" s="323">
        <v>688000</v>
      </c>
      <c r="G101" s="323">
        <v>1049508</v>
      </c>
    </row>
    <row r="102" spans="1:7" hidden="1" outlineLevel="2" x14ac:dyDescent="0.2">
      <c r="A102" s="325" t="s">
        <v>559</v>
      </c>
      <c r="B102" s="324" t="s">
        <v>678</v>
      </c>
      <c r="C102" s="324"/>
      <c r="D102" s="323">
        <v>1002277.12</v>
      </c>
      <c r="E102" s="323">
        <v>2683000</v>
      </c>
      <c r="F102" s="323">
        <v>688000</v>
      </c>
      <c r="G102" s="323">
        <v>1049508</v>
      </c>
    </row>
    <row r="103" spans="1:7" hidden="1" outlineLevel="7" x14ac:dyDescent="0.2">
      <c r="A103" s="20" t="s">
        <v>560</v>
      </c>
      <c r="B103" s="20" t="s">
        <v>623</v>
      </c>
      <c r="C103" s="20" t="s">
        <v>117</v>
      </c>
      <c r="D103" s="21">
        <v>2889543.65</v>
      </c>
      <c r="E103" s="21">
        <v>7555000</v>
      </c>
      <c r="F103" s="21">
        <v>2950000</v>
      </c>
      <c r="G103" s="21">
        <v>487750</v>
      </c>
    </row>
    <row r="104" spans="1:7" hidden="1" outlineLevel="3" x14ac:dyDescent="0.2">
      <c r="A104" s="325" t="s">
        <v>561</v>
      </c>
      <c r="B104" s="324" t="s">
        <v>623</v>
      </c>
      <c r="C104" s="324"/>
      <c r="D104" s="323">
        <v>2889543.65</v>
      </c>
      <c r="E104" s="323">
        <v>7555000</v>
      </c>
      <c r="F104" s="323">
        <v>2950000</v>
      </c>
      <c r="G104" s="323">
        <v>487750</v>
      </c>
    </row>
    <row r="105" spans="1:7" hidden="1" outlineLevel="2" x14ac:dyDescent="0.2">
      <c r="A105" s="325" t="s">
        <v>562</v>
      </c>
      <c r="B105" s="324" t="s">
        <v>688</v>
      </c>
      <c r="C105" s="324"/>
      <c r="D105" s="323">
        <v>2889543.65</v>
      </c>
      <c r="E105" s="323">
        <v>7555000</v>
      </c>
      <c r="F105" s="323">
        <v>2950000</v>
      </c>
      <c r="G105" s="323">
        <v>487750</v>
      </c>
    </row>
    <row r="106" spans="1:7" hidden="1" outlineLevel="7" x14ac:dyDescent="0.2">
      <c r="A106" s="20" t="s">
        <v>563</v>
      </c>
      <c r="B106" s="20" t="s">
        <v>624</v>
      </c>
      <c r="C106" s="20" t="s">
        <v>116</v>
      </c>
      <c r="D106" s="21">
        <v>157378.39000000001</v>
      </c>
      <c r="E106" s="21">
        <v>345000</v>
      </c>
      <c r="F106" s="21">
        <v>86000</v>
      </c>
      <c r="G106" s="21">
        <v>124804</v>
      </c>
    </row>
    <row r="107" spans="1:7" hidden="1" outlineLevel="3" x14ac:dyDescent="0.2">
      <c r="A107" s="325" t="s">
        <v>564</v>
      </c>
      <c r="B107" s="324" t="s">
        <v>624</v>
      </c>
      <c r="C107" s="324"/>
      <c r="D107" s="323">
        <v>157378.39000000001</v>
      </c>
      <c r="E107" s="323">
        <v>345000</v>
      </c>
      <c r="F107" s="323">
        <v>86000</v>
      </c>
      <c r="G107" s="323">
        <v>124804</v>
      </c>
    </row>
    <row r="108" spans="1:7" hidden="1" outlineLevel="2" x14ac:dyDescent="0.2">
      <c r="A108" s="325" t="s">
        <v>565</v>
      </c>
      <c r="B108" s="324" t="s">
        <v>693</v>
      </c>
      <c r="C108" s="324"/>
      <c r="D108" s="323">
        <v>157378.39000000001</v>
      </c>
      <c r="E108" s="323">
        <v>345000</v>
      </c>
      <c r="F108" s="323">
        <v>86000</v>
      </c>
      <c r="G108" s="323">
        <v>124804</v>
      </c>
    </row>
    <row r="109" spans="1:7" hidden="1" outlineLevel="7" x14ac:dyDescent="0.2">
      <c r="A109" s="20" t="s">
        <v>566</v>
      </c>
      <c r="B109" s="20" t="s">
        <v>625</v>
      </c>
      <c r="C109" s="20" t="s">
        <v>115</v>
      </c>
      <c r="D109" s="21">
        <v>258340.32</v>
      </c>
      <c r="E109" s="21">
        <v>784000</v>
      </c>
      <c r="F109" s="21">
        <v>194700</v>
      </c>
      <c r="G109" s="21">
        <v>214800</v>
      </c>
    </row>
    <row r="110" spans="1:7" hidden="1" outlineLevel="3" x14ac:dyDescent="0.2">
      <c r="A110" s="325" t="s">
        <v>567</v>
      </c>
      <c r="B110" s="324" t="s">
        <v>625</v>
      </c>
      <c r="C110" s="324"/>
      <c r="D110" s="323">
        <v>258340.32</v>
      </c>
      <c r="E110" s="323">
        <v>784000</v>
      </c>
      <c r="F110" s="323">
        <v>194700</v>
      </c>
      <c r="G110" s="323">
        <v>214800</v>
      </c>
    </row>
    <row r="111" spans="1:7" hidden="1" outlineLevel="2" x14ac:dyDescent="0.2">
      <c r="A111" s="325" t="s">
        <v>479</v>
      </c>
      <c r="B111" s="324" t="s">
        <v>698</v>
      </c>
      <c r="C111" s="324"/>
      <c r="D111" s="323">
        <v>258340.32</v>
      </c>
      <c r="E111" s="323">
        <v>784000</v>
      </c>
      <c r="F111" s="323">
        <v>194700</v>
      </c>
      <c r="G111" s="323">
        <v>214800</v>
      </c>
    </row>
    <row r="112" spans="1:7" hidden="1" outlineLevel="7" x14ac:dyDescent="0.2">
      <c r="A112" s="20" t="s">
        <v>568</v>
      </c>
      <c r="B112" s="20" t="s">
        <v>626</v>
      </c>
      <c r="C112" s="20" t="s">
        <v>114</v>
      </c>
      <c r="D112" s="21">
        <v>4650</v>
      </c>
      <c r="E112" s="21">
        <v>9300</v>
      </c>
      <c r="F112" s="21">
        <v>9300</v>
      </c>
      <c r="G112" s="21">
        <v>0</v>
      </c>
    </row>
    <row r="113" spans="1:7" hidden="1" outlineLevel="3" x14ac:dyDescent="0.2">
      <c r="A113" s="325" t="s">
        <v>569</v>
      </c>
      <c r="B113" s="324" t="s">
        <v>626</v>
      </c>
      <c r="C113" s="324"/>
      <c r="D113" s="323">
        <v>4650</v>
      </c>
      <c r="E113" s="323">
        <v>9300</v>
      </c>
      <c r="F113" s="323">
        <v>9300</v>
      </c>
      <c r="G113" s="323">
        <v>0</v>
      </c>
    </row>
    <row r="114" spans="1:7" hidden="1" outlineLevel="2" x14ac:dyDescent="0.2">
      <c r="A114" s="325" t="s">
        <v>570</v>
      </c>
      <c r="B114" s="324" t="s">
        <v>704</v>
      </c>
      <c r="C114" s="324"/>
      <c r="D114" s="323">
        <v>4650</v>
      </c>
      <c r="E114" s="323">
        <v>9300</v>
      </c>
      <c r="F114" s="323">
        <v>9300</v>
      </c>
      <c r="G114" s="323">
        <v>0</v>
      </c>
    </row>
    <row r="115" spans="1:7" hidden="1" outlineLevel="1" x14ac:dyDescent="0.2">
      <c r="A115" s="325" t="s">
        <v>571</v>
      </c>
      <c r="B115" s="324" t="s">
        <v>676</v>
      </c>
      <c r="C115" s="324"/>
      <c r="D115" s="323">
        <v>4312189.4800000004</v>
      </c>
      <c r="E115" s="323">
        <v>11376300</v>
      </c>
      <c r="F115" s="323">
        <v>3928000</v>
      </c>
      <c r="G115" s="323">
        <v>1876862</v>
      </c>
    </row>
    <row r="116" spans="1:7" hidden="1" outlineLevel="7" x14ac:dyDescent="0.2">
      <c r="A116" s="20" t="s">
        <v>572</v>
      </c>
      <c r="B116" s="20" t="s">
        <v>627</v>
      </c>
      <c r="C116" s="20" t="s">
        <v>514</v>
      </c>
      <c r="D116" s="21">
        <v>667400</v>
      </c>
      <c r="E116" s="21">
        <v>1384000</v>
      </c>
      <c r="F116" s="21">
        <v>368500</v>
      </c>
      <c r="G116" s="21">
        <v>299700</v>
      </c>
    </row>
    <row r="117" spans="1:7" hidden="1" outlineLevel="3" x14ac:dyDescent="0.2">
      <c r="A117" s="325" t="s">
        <v>573</v>
      </c>
      <c r="B117" s="324" t="s">
        <v>627</v>
      </c>
      <c r="C117" s="324"/>
      <c r="D117" s="323">
        <v>667400</v>
      </c>
      <c r="E117" s="323">
        <v>1384000</v>
      </c>
      <c r="F117" s="323">
        <v>368500</v>
      </c>
      <c r="G117" s="323">
        <v>299700</v>
      </c>
    </row>
    <row r="118" spans="1:7" hidden="1" outlineLevel="2" x14ac:dyDescent="0.2">
      <c r="A118" s="325" t="s">
        <v>574</v>
      </c>
      <c r="B118" s="324" t="s">
        <v>710</v>
      </c>
      <c r="C118" s="324"/>
      <c r="D118" s="323">
        <v>667400</v>
      </c>
      <c r="E118" s="323">
        <v>1384000</v>
      </c>
      <c r="F118" s="323">
        <v>368500</v>
      </c>
      <c r="G118" s="323">
        <v>299700</v>
      </c>
    </row>
    <row r="119" spans="1:7" hidden="1" outlineLevel="1" x14ac:dyDescent="0.2">
      <c r="A119" s="325" t="s">
        <v>575</v>
      </c>
      <c r="B119" s="324" t="s">
        <v>708</v>
      </c>
      <c r="C119" s="324"/>
      <c r="D119" s="323">
        <v>667400</v>
      </c>
      <c r="E119" s="323">
        <v>1384000</v>
      </c>
      <c r="F119" s="323">
        <v>368500</v>
      </c>
      <c r="G119" s="323">
        <v>299700</v>
      </c>
    </row>
    <row r="120" spans="1:7" hidden="1" x14ac:dyDescent="0.2">
      <c r="A120" s="325" t="s">
        <v>576</v>
      </c>
      <c r="B120" s="324" t="s">
        <v>655</v>
      </c>
      <c r="C120" s="324"/>
      <c r="D120" s="323">
        <v>260946061.09999999</v>
      </c>
      <c r="E120" s="323">
        <v>575752300</v>
      </c>
      <c r="F120" s="323">
        <v>184119288.72999999</v>
      </c>
      <c r="G120" s="323">
        <v>143803428.18000001</v>
      </c>
    </row>
    <row r="121" spans="1:7" hidden="1" outlineLevel="7" x14ac:dyDescent="0.2">
      <c r="A121" s="20" t="s">
        <v>577</v>
      </c>
      <c r="B121" s="20" t="s">
        <v>628</v>
      </c>
      <c r="C121" s="20" t="s">
        <v>514</v>
      </c>
      <c r="D121" s="21">
        <v>656650</v>
      </c>
      <c r="E121" s="21">
        <v>1173000</v>
      </c>
      <c r="F121" s="21">
        <v>716200</v>
      </c>
      <c r="G121" s="21">
        <v>5000</v>
      </c>
    </row>
    <row r="122" spans="1:7" hidden="1" outlineLevel="2" x14ac:dyDescent="0.2">
      <c r="A122" s="325" t="s">
        <v>578</v>
      </c>
      <c r="B122" s="324" t="s">
        <v>628</v>
      </c>
      <c r="C122" s="324"/>
      <c r="D122" s="323">
        <v>656650</v>
      </c>
      <c r="E122" s="323">
        <v>1173000</v>
      </c>
      <c r="F122" s="323">
        <v>716200</v>
      </c>
      <c r="G122" s="323">
        <v>5000</v>
      </c>
    </row>
    <row r="123" spans="1:7" hidden="1" outlineLevel="7" x14ac:dyDescent="0.2">
      <c r="A123" s="20" t="s">
        <v>579</v>
      </c>
      <c r="B123" s="20" t="s">
        <v>629</v>
      </c>
      <c r="C123" s="20" t="s">
        <v>514</v>
      </c>
      <c r="D123" s="21">
        <v>1123983.05</v>
      </c>
      <c r="E123" s="21">
        <v>2586800</v>
      </c>
      <c r="F123" s="21">
        <v>653000</v>
      </c>
      <c r="G123" s="21">
        <v>609350.27</v>
      </c>
    </row>
    <row r="124" spans="1:7" hidden="1" outlineLevel="2" x14ac:dyDescent="0.2">
      <c r="A124" s="325" t="s">
        <v>580</v>
      </c>
      <c r="B124" s="324" t="s">
        <v>629</v>
      </c>
      <c r="C124" s="324"/>
      <c r="D124" s="323">
        <v>1123983.05</v>
      </c>
      <c r="E124" s="323">
        <v>2586800</v>
      </c>
      <c r="F124" s="323">
        <v>653000</v>
      </c>
      <c r="G124" s="323">
        <v>609350.27</v>
      </c>
    </row>
    <row r="125" spans="1:7" hidden="1" outlineLevel="1" x14ac:dyDescent="0.2">
      <c r="A125" s="325" t="s">
        <v>581</v>
      </c>
      <c r="B125" s="324" t="s">
        <v>716</v>
      </c>
      <c r="C125" s="324"/>
      <c r="D125" s="323">
        <v>1780633.05</v>
      </c>
      <c r="E125" s="323">
        <v>3759800</v>
      </c>
      <c r="F125" s="323">
        <v>1369200</v>
      </c>
      <c r="G125" s="323">
        <v>614350.27</v>
      </c>
    </row>
    <row r="126" spans="1:7" hidden="1" x14ac:dyDescent="0.2">
      <c r="A126" s="325" t="s">
        <v>670</v>
      </c>
      <c r="B126" s="324" t="s">
        <v>714</v>
      </c>
      <c r="C126" s="324"/>
      <c r="D126" s="323">
        <v>1780633.05</v>
      </c>
      <c r="E126" s="323">
        <v>3759800</v>
      </c>
      <c r="F126" s="323">
        <v>1369200</v>
      </c>
      <c r="G126" s="323">
        <v>614350.27</v>
      </c>
    </row>
    <row r="127" spans="1:7" x14ac:dyDescent="0.2">
      <c r="A127" s="22" t="s">
        <v>293</v>
      </c>
      <c r="B127" s="23"/>
      <c r="C127" s="23"/>
      <c r="D127" s="24">
        <v>262726694.15000001</v>
      </c>
      <c r="E127" s="24">
        <v>579512100</v>
      </c>
      <c r="F127" s="24">
        <v>185488488.72999999</v>
      </c>
      <c r="G127" s="24">
        <v>144417778.44999999</v>
      </c>
    </row>
  </sheetData>
  <autoFilter ref="A9:G127">
    <filterColumn colId="1">
      <filters blank="1">
        <filter val="03102R4620"/>
        <filter val="03301R0840"/>
        <filter val="КЦСР"/>
      </filters>
    </filterColumn>
  </autoFilter>
  <mergeCells count="4">
    <mergeCell ref="A1:F1"/>
    <mergeCell ref="A6:H6"/>
    <mergeCell ref="A7:G7"/>
    <mergeCell ref="A8:G8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99"/>
  </sheetPr>
  <dimension ref="A1:L30"/>
  <sheetViews>
    <sheetView topLeftCell="A22" workbookViewId="0">
      <selection activeCell="B10" sqref="B10:C10"/>
    </sheetView>
  </sheetViews>
  <sheetFormatPr defaultRowHeight="15" x14ac:dyDescent="0.25"/>
  <cols>
    <col min="1" max="1" width="71.42578125" customWidth="1"/>
    <col min="2" max="2" width="17.85546875" customWidth="1"/>
  </cols>
  <sheetData>
    <row r="1" spans="1:12" ht="18" customHeight="1" x14ac:dyDescent="0.3">
      <c r="A1" s="559"/>
      <c r="B1" s="719" t="s">
        <v>192</v>
      </c>
      <c r="C1" s="719"/>
    </row>
    <row r="2" spans="1:12" ht="18.75" hidden="1" x14ac:dyDescent="0.3">
      <c r="A2" s="559"/>
      <c r="B2" s="560"/>
      <c r="C2" s="560"/>
      <c r="E2" s="561"/>
      <c r="F2" s="561"/>
      <c r="G2" s="561"/>
      <c r="H2" s="561"/>
      <c r="I2" s="561"/>
      <c r="J2" s="561"/>
      <c r="K2" s="561"/>
      <c r="L2" s="561"/>
    </row>
    <row r="3" spans="1:12" ht="54.75" customHeight="1" x14ac:dyDescent="0.25">
      <c r="A3" s="562"/>
      <c r="B3" s="720" t="s">
        <v>193</v>
      </c>
      <c r="C3" s="720"/>
      <c r="E3" s="561"/>
      <c r="F3" s="561"/>
      <c r="G3" s="561"/>
      <c r="H3" s="561"/>
      <c r="I3" s="561"/>
      <c r="J3" s="561"/>
      <c r="K3" s="561"/>
      <c r="L3" s="561"/>
    </row>
    <row r="4" spans="1:12" ht="33" customHeight="1" x14ac:dyDescent="0.3">
      <c r="A4" s="563"/>
      <c r="B4" s="721" t="s">
        <v>194</v>
      </c>
      <c r="C4" s="721"/>
      <c r="E4" s="561"/>
      <c r="F4" s="561"/>
      <c r="G4" s="561"/>
      <c r="H4" s="561"/>
      <c r="I4" s="561"/>
      <c r="J4" s="561"/>
      <c r="K4" s="561"/>
      <c r="L4" s="561"/>
    </row>
    <row r="5" spans="1:12" ht="18.75" x14ac:dyDescent="0.3">
      <c r="A5" s="563"/>
      <c r="B5" s="722" t="s">
        <v>195</v>
      </c>
      <c r="C5" s="722"/>
      <c r="E5" s="561"/>
      <c r="F5" s="561"/>
      <c r="G5" s="561"/>
      <c r="H5" s="561"/>
      <c r="I5" s="561"/>
      <c r="J5" s="561"/>
      <c r="K5" s="561"/>
      <c r="L5" s="561"/>
    </row>
    <row r="6" spans="1:12" ht="18.75" x14ac:dyDescent="0.3">
      <c r="A6" s="563"/>
      <c r="B6" s="721" t="s">
        <v>196</v>
      </c>
      <c r="C6" s="721"/>
    </row>
    <row r="7" spans="1:12" ht="18.75" x14ac:dyDescent="0.3">
      <c r="A7" s="559"/>
      <c r="B7" s="718" t="s">
        <v>197</v>
      </c>
      <c r="C7" s="718"/>
    </row>
    <row r="8" spans="1:12" ht="19.5" customHeight="1" x14ac:dyDescent="0.3">
      <c r="A8" s="563"/>
      <c r="B8" s="714"/>
      <c r="C8" s="714"/>
    </row>
    <row r="9" spans="1:12" ht="18.75" x14ac:dyDescent="0.3">
      <c r="A9" s="563"/>
      <c r="B9" s="715" t="s">
        <v>35</v>
      </c>
      <c r="C9" s="715"/>
    </row>
    <row r="10" spans="1:12" ht="18.75" x14ac:dyDescent="0.3">
      <c r="A10" s="563"/>
      <c r="B10" s="714" t="s">
        <v>781</v>
      </c>
      <c r="C10" s="714"/>
    </row>
    <row r="11" spans="1:12" ht="18.75" x14ac:dyDescent="0.3">
      <c r="A11" s="559"/>
      <c r="B11" s="564"/>
    </row>
    <row r="12" spans="1:12" ht="18.75" x14ac:dyDescent="0.3">
      <c r="A12" s="559"/>
      <c r="B12" s="564"/>
    </row>
    <row r="13" spans="1:12" ht="18.75" x14ac:dyDescent="0.3">
      <c r="A13" s="559"/>
      <c r="B13" s="564"/>
    </row>
    <row r="14" spans="1:12" ht="18.75" x14ac:dyDescent="0.3">
      <c r="A14" s="559"/>
      <c r="B14" s="564"/>
    </row>
    <row r="15" spans="1:12" ht="18.75" x14ac:dyDescent="0.3">
      <c r="A15" s="559"/>
      <c r="B15" s="564"/>
    </row>
    <row r="16" spans="1:12" ht="22.5" x14ac:dyDescent="0.3">
      <c r="A16" s="716" t="s">
        <v>198</v>
      </c>
      <c r="B16" s="716"/>
      <c r="C16" s="716"/>
    </row>
    <row r="17" spans="1:3" ht="20.25" x14ac:dyDescent="0.3">
      <c r="A17" s="717" t="s">
        <v>199</v>
      </c>
      <c r="B17" s="717"/>
      <c r="C17" s="717"/>
    </row>
    <row r="18" spans="1:3" ht="20.25" x14ac:dyDescent="0.3">
      <c r="A18" s="717" t="s">
        <v>769</v>
      </c>
      <c r="B18" s="717"/>
      <c r="C18" s="717"/>
    </row>
    <row r="19" spans="1:3" ht="15.75" x14ac:dyDescent="0.25">
      <c r="A19" s="712"/>
      <c r="B19" s="712"/>
      <c r="C19" s="712"/>
    </row>
    <row r="20" spans="1:3" ht="18.75" x14ac:dyDescent="0.3">
      <c r="A20" s="559"/>
      <c r="B20" s="559"/>
    </row>
    <row r="21" spans="1:3" ht="18.75" x14ac:dyDescent="0.3">
      <c r="A21" s="563"/>
      <c r="B21" s="563"/>
    </row>
    <row r="22" spans="1:3" ht="18.75" x14ac:dyDescent="0.3">
      <c r="A22" s="563"/>
      <c r="B22" s="563"/>
    </row>
    <row r="23" spans="1:3" ht="18.75" x14ac:dyDescent="0.3">
      <c r="A23" s="565"/>
    </row>
    <row r="24" spans="1:3" ht="18.75" x14ac:dyDescent="0.3">
      <c r="A24" s="565"/>
    </row>
    <row r="25" spans="1:3" ht="54" customHeight="1" x14ac:dyDescent="0.25">
      <c r="A25" s="713" t="s">
        <v>200</v>
      </c>
      <c r="B25" s="713"/>
      <c r="C25" s="713"/>
    </row>
    <row r="26" spans="1:3" ht="39.75" customHeight="1" x14ac:dyDescent="0.25">
      <c r="A26" s="566"/>
      <c r="B26" s="566"/>
      <c r="C26" s="566"/>
    </row>
    <row r="27" spans="1:3" ht="38.25" customHeight="1" x14ac:dyDescent="0.25">
      <c r="A27" s="713" t="s">
        <v>201</v>
      </c>
      <c r="B27" s="713"/>
      <c r="C27" s="567"/>
    </row>
    <row r="28" spans="1:3" ht="38.25" customHeight="1" x14ac:dyDescent="0.25">
      <c r="A28" s="568"/>
      <c r="B28" s="568"/>
      <c r="C28" s="568"/>
    </row>
    <row r="29" spans="1:3" ht="27" customHeight="1" x14ac:dyDescent="0.25">
      <c r="A29" s="569" t="s">
        <v>782</v>
      </c>
      <c r="B29" s="570"/>
    </row>
    <row r="30" spans="1:3" ht="15.75" customHeight="1" x14ac:dyDescent="0.25">
      <c r="B30" s="570"/>
    </row>
  </sheetData>
  <mergeCells count="15">
    <mergeCell ref="B7:C7"/>
    <mergeCell ref="B1:C1"/>
    <mergeCell ref="B3:C3"/>
    <mergeCell ref="B4:C4"/>
    <mergeCell ref="B5:C5"/>
    <mergeCell ref="B6:C6"/>
    <mergeCell ref="A19:C19"/>
    <mergeCell ref="A25:C25"/>
    <mergeCell ref="A27:B27"/>
    <mergeCell ref="B8:C8"/>
    <mergeCell ref="B9:C9"/>
    <mergeCell ref="B10:C10"/>
    <mergeCell ref="A16:C16"/>
    <mergeCell ref="A17:C17"/>
    <mergeCell ref="A18:C18"/>
  </mergeCells>
  <phoneticPr fontId="76" type="noConversion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4A0A0F"/>
  </sheetPr>
  <dimension ref="A1:P78"/>
  <sheetViews>
    <sheetView topLeftCell="B1" zoomScale="84" zoomScaleNormal="84" workbookViewId="0">
      <pane ySplit="10" topLeftCell="A41" activePane="bottomLeft" state="frozen"/>
      <selection pane="bottomLeft" activeCell="F82" sqref="F82"/>
    </sheetView>
  </sheetViews>
  <sheetFormatPr defaultRowHeight="15" x14ac:dyDescent="0.25"/>
  <cols>
    <col min="1" max="1" width="7.5703125" customWidth="1"/>
    <col min="2" max="2" width="32.140625" customWidth="1"/>
    <col min="3" max="3" width="17.140625" customWidth="1"/>
    <col min="4" max="4" width="15.7109375" customWidth="1"/>
    <col min="5" max="6" width="11" bestFit="1" customWidth="1"/>
    <col min="7" max="7" width="11.42578125" customWidth="1"/>
    <col min="8" max="8" width="10.5703125" customWidth="1"/>
    <col min="9" max="9" width="15.85546875" customWidth="1"/>
    <col min="10" max="10" width="14" bestFit="1" customWidth="1"/>
    <col min="11" max="11" width="12.28515625" customWidth="1"/>
    <col min="12" max="12" width="10.5703125" style="31" customWidth="1"/>
    <col min="13" max="13" width="10.28515625" style="31" customWidth="1"/>
    <col min="14" max="14" width="13.42578125" customWidth="1"/>
    <col min="15" max="15" width="11.5703125" customWidth="1"/>
    <col min="16" max="16" width="11.5703125" style="31" bestFit="1" customWidth="1"/>
  </cols>
  <sheetData>
    <row r="1" spans="1:16" ht="18.75" x14ac:dyDescent="0.3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94"/>
      <c r="M1" s="737"/>
      <c r="N1" s="737"/>
      <c r="O1" s="737"/>
      <c r="P1" s="737"/>
    </row>
    <row r="2" spans="1:16" ht="40.5" customHeight="1" x14ac:dyDescent="0.3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94"/>
      <c r="M2" s="738" t="s">
        <v>106</v>
      </c>
      <c r="N2" s="738"/>
      <c r="O2" s="738"/>
      <c r="P2" s="738"/>
    </row>
    <row r="3" spans="1:16" ht="20.25" x14ac:dyDescent="0.3">
      <c r="A3" s="717" t="s">
        <v>294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1:16" ht="21" customHeight="1" x14ac:dyDescent="0.25">
      <c r="A4" s="739" t="s">
        <v>312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</row>
    <row r="5" spans="1:16" ht="2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8"/>
      <c r="M5" s="28"/>
      <c r="N5" s="16"/>
      <c r="O5" s="16"/>
      <c r="P5" s="28"/>
    </row>
    <row r="6" spans="1:16" ht="18.75" x14ac:dyDescent="0.3">
      <c r="A6" s="743" t="s">
        <v>172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</row>
    <row r="7" spans="1:16" ht="16.5" thickBot="1" x14ac:dyDescent="0.3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29"/>
      <c r="M7" s="29"/>
      <c r="N7" s="4"/>
      <c r="O7" s="4"/>
      <c r="P7" s="29"/>
    </row>
    <row r="8" spans="1:16" ht="36.75" customHeight="1" thickBot="1" x14ac:dyDescent="0.3">
      <c r="A8" s="744" t="s">
        <v>295</v>
      </c>
      <c r="B8" s="744" t="s">
        <v>296</v>
      </c>
      <c r="C8" s="6" t="s">
        <v>297</v>
      </c>
      <c r="D8" s="746" t="s">
        <v>465</v>
      </c>
      <c r="E8" s="729" t="s">
        <v>299</v>
      </c>
      <c r="F8" s="748"/>
      <c r="G8" s="729" t="s">
        <v>300</v>
      </c>
      <c r="H8" s="730"/>
      <c r="I8" s="749" t="s">
        <v>301</v>
      </c>
      <c r="J8" s="723"/>
      <c r="K8" s="723"/>
      <c r="L8" s="723"/>
      <c r="M8" s="724"/>
      <c r="N8" s="723" t="s">
        <v>302</v>
      </c>
      <c r="O8" s="723"/>
      <c r="P8" s="724"/>
    </row>
    <row r="9" spans="1:16" ht="66.75" customHeight="1" thickBot="1" x14ac:dyDescent="0.3">
      <c r="A9" s="745"/>
      <c r="B9" s="745"/>
      <c r="C9" s="383" t="s">
        <v>82</v>
      </c>
      <c r="D9" s="747"/>
      <c r="E9" s="265">
        <v>42736</v>
      </c>
      <c r="F9" s="265">
        <v>43100</v>
      </c>
      <c r="G9" s="265">
        <v>42736</v>
      </c>
      <c r="H9" s="263">
        <v>43100</v>
      </c>
      <c r="I9" s="149"/>
      <c r="J9" s="150"/>
      <c r="K9" s="150"/>
      <c r="L9" s="150"/>
      <c r="M9" s="151"/>
      <c r="N9" s="155"/>
      <c r="O9" s="269"/>
      <c r="P9" s="155"/>
    </row>
    <row r="10" spans="1:16" ht="44.25" customHeight="1" thickBot="1" x14ac:dyDescent="0.3">
      <c r="A10" s="35">
        <v>1</v>
      </c>
      <c r="B10" s="36">
        <v>2</v>
      </c>
      <c r="C10" s="37">
        <v>3</v>
      </c>
      <c r="D10" s="36">
        <v>4</v>
      </c>
      <c r="E10" s="36">
        <v>5</v>
      </c>
      <c r="F10" s="37">
        <v>6</v>
      </c>
      <c r="G10" s="36">
        <v>7</v>
      </c>
      <c r="H10" s="162">
        <v>8</v>
      </c>
      <c r="I10" s="165">
        <v>9</v>
      </c>
      <c r="J10" s="37">
        <v>10</v>
      </c>
      <c r="K10" s="37">
        <v>11</v>
      </c>
      <c r="L10" s="40">
        <v>12</v>
      </c>
      <c r="M10" s="40">
        <v>13</v>
      </c>
      <c r="N10" s="37">
        <v>14</v>
      </c>
      <c r="O10" s="36">
        <v>15</v>
      </c>
      <c r="P10" s="40">
        <v>16</v>
      </c>
    </row>
    <row r="11" spans="1:16" ht="87" thickBot="1" x14ac:dyDescent="0.3">
      <c r="A11" s="5"/>
      <c r="B11" s="376" t="s">
        <v>81</v>
      </c>
      <c r="C11" s="9"/>
      <c r="D11" s="373" t="s">
        <v>313</v>
      </c>
      <c r="E11" s="373" t="s">
        <v>313</v>
      </c>
      <c r="F11" s="374" t="s">
        <v>313</v>
      </c>
      <c r="G11" s="373" t="s">
        <v>313</v>
      </c>
      <c r="H11" s="375" t="s">
        <v>313</v>
      </c>
      <c r="I11" s="586">
        <f>I12+I45+I48+I64+I62</f>
        <v>539078.23</v>
      </c>
      <c r="J11" s="166">
        <f>J12+J45+J48+J62+J64</f>
        <v>523343.65299999999</v>
      </c>
      <c r="K11" s="166">
        <f>J12+J45+J48+J62+J64</f>
        <v>523343.65299999999</v>
      </c>
      <c r="L11" s="143">
        <f t="shared" ref="L11:L16" si="0">K11/I11*100</f>
        <v>97.081207119048386</v>
      </c>
      <c r="M11" s="143">
        <f t="shared" ref="M11:M16" si="1">K11/J11*100</f>
        <v>100</v>
      </c>
      <c r="N11" s="33">
        <v>3620.04</v>
      </c>
      <c r="O11" s="33">
        <f>O45</f>
        <v>3620.04</v>
      </c>
      <c r="P11" s="33">
        <f>P45</f>
        <v>100</v>
      </c>
    </row>
    <row r="12" spans="1:16" ht="75.75" thickBot="1" x14ac:dyDescent="0.3">
      <c r="A12" s="389" t="s">
        <v>314</v>
      </c>
      <c r="B12" s="46" t="s">
        <v>33</v>
      </c>
      <c r="C12" s="377" t="s">
        <v>82</v>
      </c>
      <c r="D12" s="13" t="s">
        <v>313</v>
      </c>
      <c r="E12" s="13" t="s">
        <v>313</v>
      </c>
      <c r="F12" s="14" t="s">
        <v>313</v>
      </c>
      <c r="G12" s="13" t="s">
        <v>313</v>
      </c>
      <c r="H12" s="163" t="s">
        <v>313</v>
      </c>
      <c r="I12" s="95">
        <f>I13+I14+I15+I16+I19+I20+I21+I22+I23+I24+I25+I27+I28+I29+I31+I34+I35+I36+I37+I38+I39+I40+I41+I43+I44</f>
        <v>265745.93</v>
      </c>
      <c r="J12" s="95">
        <f>J13+J14+J15+J16+J19+J20+J21+J22+J23+J24+J25+J27+J28+J29+J31+J34+J35+J36+J37+J38+J39+J40+J41+J43+J44</f>
        <v>254857.39</v>
      </c>
      <c r="K12" s="95">
        <f>J13+J14+J15+J16+J19+J20+J21+J22+J23+J24+J25+J27+J28+J29+J31+J34+J35+J36+J37+J38+J39+J40+J41+J43+J44</f>
        <v>254857.39</v>
      </c>
      <c r="L12" s="25">
        <f t="shared" si="0"/>
        <v>95.90265032469172</v>
      </c>
      <c r="M12" s="25">
        <f t="shared" si="1"/>
        <v>100</v>
      </c>
      <c r="N12" s="15">
        <v>0</v>
      </c>
      <c r="O12" s="41">
        <f>O13+O14+O15+O16+O18+O19+O21+O22+O23+O24+O25+O27+O28+O29+O30+O31+O34+O35+O36+O37+O38+O39+O40</f>
        <v>0</v>
      </c>
      <c r="P12" s="178">
        <v>0</v>
      </c>
    </row>
    <row r="13" spans="1:16" ht="70.5" customHeight="1" x14ac:dyDescent="0.25">
      <c r="A13" s="179" t="s">
        <v>346</v>
      </c>
      <c r="B13" s="385" t="s">
        <v>437</v>
      </c>
      <c r="C13" s="378" t="s">
        <v>82</v>
      </c>
      <c r="D13" s="45" t="s">
        <v>435</v>
      </c>
      <c r="E13" s="262">
        <v>42736</v>
      </c>
      <c r="F13" s="268">
        <v>43100</v>
      </c>
      <c r="G13" s="262">
        <v>42736</v>
      </c>
      <c r="H13" s="158">
        <v>43100</v>
      </c>
      <c r="I13" s="156">
        <v>9223</v>
      </c>
      <c r="J13" s="154">
        <v>8978.41</v>
      </c>
      <c r="K13" s="154">
        <v>8978.41</v>
      </c>
      <c r="L13" s="152">
        <f t="shared" si="0"/>
        <v>97.348042936137915</v>
      </c>
      <c r="M13" s="159">
        <f t="shared" si="1"/>
        <v>100</v>
      </c>
      <c r="N13" s="157"/>
      <c r="O13" s="261"/>
      <c r="P13" s="154"/>
    </row>
    <row r="14" spans="1:16" ht="59.25" customHeight="1" x14ac:dyDescent="0.25">
      <c r="A14" s="307" t="s">
        <v>347</v>
      </c>
      <c r="B14" s="171" t="s">
        <v>207</v>
      </c>
      <c r="C14" s="387" t="s">
        <v>82</v>
      </c>
      <c r="D14" s="260" t="s">
        <v>435</v>
      </c>
      <c r="E14" s="314">
        <v>42736</v>
      </c>
      <c r="F14" s="267">
        <v>43100</v>
      </c>
      <c r="G14" s="314">
        <v>42736</v>
      </c>
      <c r="H14" s="153">
        <v>43100</v>
      </c>
      <c r="I14" s="577">
        <v>125594</v>
      </c>
      <c r="J14" s="572">
        <v>116788.2</v>
      </c>
      <c r="K14" s="572">
        <v>116788.2</v>
      </c>
      <c r="L14" s="167">
        <f t="shared" si="0"/>
        <v>92.988677803079767</v>
      </c>
      <c r="M14" s="312">
        <f t="shared" si="1"/>
        <v>100</v>
      </c>
      <c r="N14" s="259"/>
      <c r="O14" s="260"/>
      <c r="P14" s="258"/>
    </row>
    <row r="15" spans="1:16" ht="77.25" customHeight="1" x14ac:dyDescent="0.25">
      <c r="A15" s="71" t="s">
        <v>348</v>
      </c>
      <c r="B15" s="171" t="s">
        <v>439</v>
      </c>
      <c r="C15" s="379" t="s">
        <v>82</v>
      </c>
      <c r="D15" s="260" t="s">
        <v>435</v>
      </c>
      <c r="E15" s="267">
        <v>42736</v>
      </c>
      <c r="F15" s="267">
        <v>43100</v>
      </c>
      <c r="G15" s="314">
        <v>42736</v>
      </c>
      <c r="H15" s="153">
        <v>43100</v>
      </c>
      <c r="I15" s="577">
        <v>18</v>
      </c>
      <c r="J15" s="572">
        <v>16.46</v>
      </c>
      <c r="K15" s="572">
        <v>16.46</v>
      </c>
      <c r="L15" s="258">
        <f t="shared" si="0"/>
        <v>91.444444444444457</v>
      </c>
      <c r="M15" s="312">
        <f t="shared" si="1"/>
        <v>100</v>
      </c>
      <c r="N15" s="259"/>
      <c r="O15" s="315"/>
      <c r="P15" s="258"/>
    </row>
    <row r="16" spans="1:16" ht="10.5" customHeight="1" x14ac:dyDescent="0.25">
      <c r="A16" s="751" t="s">
        <v>349</v>
      </c>
      <c r="B16" s="736" t="s">
        <v>440</v>
      </c>
      <c r="C16" s="750" t="s">
        <v>82</v>
      </c>
      <c r="D16" s="734" t="s">
        <v>435</v>
      </c>
      <c r="E16" s="752">
        <v>42736</v>
      </c>
      <c r="F16" s="752">
        <v>43100</v>
      </c>
      <c r="G16" s="740">
        <v>42736</v>
      </c>
      <c r="H16" s="741">
        <v>43100</v>
      </c>
      <c r="I16" s="725">
        <v>3600</v>
      </c>
      <c r="J16" s="727">
        <v>3338.8</v>
      </c>
      <c r="K16" s="727">
        <v>3338.8</v>
      </c>
      <c r="L16" s="731">
        <f t="shared" si="0"/>
        <v>92.744444444444454</v>
      </c>
      <c r="M16" s="754">
        <f t="shared" si="1"/>
        <v>100</v>
      </c>
      <c r="N16" s="732"/>
      <c r="O16" s="734"/>
      <c r="P16" s="731"/>
    </row>
    <row r="17" spans="1:16" ht="57.75" customHeight="1" x14ac:dyDescent="0.25">
      <c r="A17" s="751"/>
      <c r="B17" s="736"/>
      <c r="C17" s="750"/>
      <c r="D17" s="734"/>
      <c r="E17" s="734"/>
      <c r="F17" s="734"/>
      <c r="G17" s="740"/>
      <c r="H17" s="742"/>
      <c r="I17" s="726"/>
      <c r="J17" s="728"/>
      <c r="K17" s="728"/>
      <c r="L17" s="731"/>
      <c r="M17" s="754"/>
      <c r="N17" s="733"/>
      <c r="O17" s="734"/>
      <c r="P17" s="731"/>
    </row>
    <row r="18" spans="1:16" ht="6" hidden="1" customHeight="1" x14ac:dyDescent="0.25">
      <c r="A18" s="307" t="s">
        <v>350</v>
      </c>
      <c r="B18" s="171" t="s">
        <v>441</v>
      </c>
      <c r="C18" s="380" t="s">
        <v>82</v>
      </c>
      <c r="D18" s="260" t="s">
        <v>435</v>
      </c>
      <c r="E18" s="314">
        <v>42736</v>
      </c>
      <c r="F18" s="267">
        <v>43100</v>
      </c>
      <c r="G18" s="314">
        <v>42736</v>
      </c>
      <c r="H18" s="153">
        <v>43100</v>
      </c>
      <c r="I18" s="311"/>
      <c r="J18" s="258"/>
      <c r="K18" s="258"/>
      <c r="L18" s="258" t="e">
        <f>K18/I18*100</f>
        <v>#DIV/0!</v>
      </c>
      <c r="M18" s="312" t="e">
        <f>K18/J18*100</f>
        <v>#DIV/0!</v>
      </c>
      <c r="N18" s="259"/>
      <c r="O18" s="260"/>
      <c r="P18" s="258"/>
    </row>
    <row r="19" spans="1:16" ht="90" customHeight="1" x14ac:dyDescent="0.25">
      <c r="A19" s="71" t="s">
        <v>350</v>
      </c>
      <c r="B19" s="171" t="s">
        <v>777</v>
      </c>
      <c r="C19" s="379" t="s">
        <v>82</v>
      </c>
      <c r="D19" s="260" t="s">
        <v>435</v>
      </c>
      <c r="E19" s="267">
        <v>42736</v>
      </c>
      <c r="F19" s="267">
        <v>43100</v>
      </c>
      <c r="G19" s="267">
        <v>42736</v>
      </c>
      <c r="H19" s="153">
        <v>43100</v>
      </c>
      <c r="I19" s="311">
        <v>142</v>
      </c>
      <c r="J19" s="258">
        <v>140.80000000000001</v>
      </c>
      <c r="K19" s="258">
        <v>140.80000000000001</v>
      </c>
      <c r="L19" s="258">
        <f t="shared" ref="L19:L25" si="2">K19/I19*100</f>
        <v>99.154929577464799</v>
      </c>
      <c r="M19" s="312">
        <f t="shared" ref="M19:M25" si="3">K19/J19*100</f>
        <v>100</v>
      </c>
      <c r="N19" s="259"/>
      <c r="O19" s="260"/>
      <c r="P19" s="258"/>
    </row>
    <row r="20" spans="1:16" ht="69" customHeight="1" x14ac:dyDescent="0.25">
      <c r="A20" s="71" t="s">
        <v>351</v>
      </c>
      <c r="B20" s="171" t="s">
        <v>776</v>
      </c>
      <c r="C20" s="380" t="s">
        <v>82</v>
      </c>
      <c r="D20" s="260" t="s">
        <v>435</v>
      </c>
      <c r="E20" s="267">
        <v>42736</v>
      </c>
      <c r="F20" s="267">
        <v>43100</v>
      </c>
      <c r="G20" s="267">
        <v>42736</v>
      </c>
      <c r="H20" s="153">
        <v>43100</v>
      </c>
      <c r="I20" s="311">
        <v>71</v>
      </c>
      <c r="J20" s="258">
        <v>70.150000000000006</v>
      </c>
      <c r="K20" s="258">
        <v>70.150000000000006</v>
      </c>
      <c r="L20" s="258">
        <f t="shared" si="2"/>
        <v>98.802816901408463</v>
      </c>
      <c r="M20" s="312">
        <f t="shared" si="3"/>
        <v>100</v>
      </c>
      <c r="N20" s="259"/>
      <c r="O20" s="260"/>
      <c r="P20" s="258"/>
    </row>
    <row r="21" spans="1:16" ht="60" customHeight="1" x14ac:dyDescent="0.25">
      <c r="A21" s="307" t="s">
        <v>352</v>
      </c>
      <c r="B21" s="171" t="s">
        <v>443</v>
      </c>
      <c r="C21" s="380" t="s">
        <v>82</v>
      </c>
      <c r="D21" s="260" t="s">
        <v>435</v>
      </c>
      <c r="E21" s="267">
        <v>42736</v>
      </c>
      <c r="F21" s="267">
        <v>43100</v>
      </c>
      <c r="G21" s="267">
        <v>42736</v>
      </c>
      <c r="H21" s="153">
        <v>43100</v>
      </c>
      <c r="I21" s="311">
        <v>3063</v>
      </c>
      <c r="J21" s="258">
        <v>3063</v>
      </c>
      <c r="K21" s="258">
        <v>3063</v>
      </c>
      <c r="L21" s="258">
        <f t="shared" si="2"/>
        <v>100</v>
      </c>
      <c r="M21" s="312">
        <f>K21/J21*100</f>
        <v>100</v>
      </c>
      <c r="N21" s="259"/>
      <c r="O21" s="260"/>
      <c r="P21" s="258"/>
    </row>
    <row r="22" spans="1:16" ht="58.5" customHeight="1" x14ac:dyDescent="0.25">
      <c r="A22" s="307" t="s">
        <v>353</v>
      </c>
      <c r="B22" s="171" t="s">
        <v>444</v>
      </c>
      <c r="C22" s="380" t="s">
        <v>82</v>
      </c>
      <c r="D22" s="260" t="s">
        <v>435</v>
      </c>
      <c r="E22" s="267">
        <v>42736</v>
      </c>
      <c r="F22" s="267">
        <v>43100</v>
      </c>
      <c r="G22" s="267">
        <v>42736</v>
      </c>
      <c r="H22" s="153">
        <v>43100</v>
      </c>
      <c r="I22" s="311">
        <v>454</v>
      </c>
      <c r="J22" s="258">
        <v>409.14</v>
      </c>
      <c r="K22" s="258">
        <v>409.14</v>
      </c>
      <c r="L22" s="258">
        <f t="shared" si="2"/>
        <v>90.118942731277528</v>
      </c>
      <c r="M22" s="312">
        <f t="shared" si="3"/>
        <v>100</v>
      </c>
      <c r="N22" s="259"/>
      <c r="O22" s="260"/>
      <c r="P22" s="258"/>
    </row>
    <row r="23" spans="1:16" ht="60.75" customHeight="1" x14ac:dyDescent="0.25">
      <c r="A23" s="307" t="s">
        <v>354</v>
      </c>
      <c r="B23" s="171" t="s">
        <v>445</v>
      </c>
      <c r="C23" s="380" t="s">
        <v>82</v>
      </c>
      <c r="D23" s="260" t="s">
        <v>435</v>
      </c>
      <c r="E23" s="267">
        <v>42736</v>
      </c>
      <c r="F23" s="267">
        <v>43100</v>
      </c>
      <c r="G23" s="267">
        <v>42736</v>
      </c>
      <c r="H23" s="153">
        <v>43100</v>
      </c>
      <c r="I23" s="311">
        <v>264</v>
      </c>
      <c r="J23" s="258">
        <v>182.33</v>
      </c>
      <c r="K23" s="258">
        <v>182.33</v>
      </c>
      <c r="L23" s="258">
        <f t="shared" si="2"/>
        <v>69.064393939393938</v>
      </c>
      <c r="M23" s="312">
        <f t="shared" si="3"/>
        <v>100</v>
      </c>
      <c r="N23" s="259"/>
      <c r="O23" s="260"/>
      <c r="P23" s="258"/>
    </row>
    <row r="24" spans="1:16" ht="151.5" customHeight="1" x14ac:dyDescent="0.25">
      <c r="A24" s="71" t="s">
        <v>355</v>
      </c>
      <c r="B24" s="171" t="s">
        <v>446</v>
      </c>
      <c r="C24" s="379" t="s">
        <v>82</v>
      </c>
      <c r="D24" s="260" t="s">
        <v>435</v>
      </c>
      <c r="E24" s="267">
        <v>42736</v>
      </c>
      <c r="F24" s="267">
        <v>43100</v>
      </c>
      <c r="G24" s="267">
        <v>42736</v>
      </c>
      <c r="H24" s="153">
        <v>43100</v>
      </c>
      <c r="I24" s="311">
        <v>290</v>
      </c>
      <c r="J24" s="258">
        <v>267.92</v>
      </c>
      <c r="K24" s="258">
        <v>267.92</v>
      </c>
      <c r="L24" s="258">
        <f t="shared" si="2"/>
        <v>92.386206896551727</v>
      </c>
      <c r="M24" s="312">
        <f t="shared" si="3"/>
        <v>100</v>
      </c>
      <c r="N24" s="259"/>
      <c r="O24" s="260"/>
      <c r="P24" s="258"/>
    </row>
    <row r="25" spans="1:16" ht="23.25" customHeight="1" x14ac:dyDescent="0.25">
      <c r="A25" s="735" t="s">
        <v>356</v>
      </c>
      <c r="B25" s="736" t="s">
        <v>447</v>
      </c>
      <c r="C25" s="750" t="s">
        <v>82</v>
      </c>
      <c r="D25" s="734" t="s">
        <v>435</v>
      </c>
      <c r="E25" s="752">
        <v>42736</v>
      </c>
      <c r="F25" s="740">
        <v>43100</v>
      </c>
      <c r="G25" s="740">
        <v>42736</v>
      </c>
      <c r="H25" s="764">
        <v>43100</v>
      </c>
      <c r="I25" s="756">
        <v>37</v>
      </c>
      <c r="J25" s="753">
        <v>36.79</v>
      </c>
      <c r="K25" s="753">
        <v>36.79</v>
      </c>
      <c r="L25" s="753">
        <f t="shared" si="2"/>
        <v>99.432432432432421</v>
      </c>
      <c r="M25" s="758">
        <f t="shared" si="3"/>
        <v>100</v>
      </c>
      <c r="N25" s="757"/>
      <c r="O25" s="763"/>
      <c r="P25" s="753"/>
    </row>
    <row r="26" spans="1:16" ht="62.25" customHeight="1" x14ac:dyDescent="0.25">
      <c r="A26" s="735"/>
      <c r="B26" s="736"/>
      <c r="C26" s="750"/>
      <c r="D26" s="734"/>
      <c r="E26" s="752"/>
      <c r="F26" s="740"/>
      <c r="G26" s="740"/>
      <c r="H26" s="764"/>
      <c r="I26" s="756"/>
      <c r="J26" s="753"/>
      <c r="K26" s="753"/>
      <c r="L26" s="753"/>
      <c r="M26" s="758"/>
      <c r="N26" s="757"/>
      <c r="O26" s="763"/>
      <c r="P26" s="753"/>
    </row>
    <row r="27" spans="1:16" ht="57" customHeight="1" x14ac:dyDescent="0.25">
      <c r="A27" s="264" t="s">
        <v>357</v>
      </c>
      <c r="B27" s="171" t="s">
        <v>448</v>
      </c>
      <c r="C27" s="380" t="s">
        <v>82</v>
      </c>
      <c r="D27" s="260" t="s">
        <v>435</v>
      </c>
      <c r="E27" s="267">
        <v>42736</v>
      </c>
      <c r="F27" s="314">
        <v>43100</v>
      </c>
      <c r="G27" s="314">
        <v>42736</v>
      </c>
      <c r="H27" s="316">
        <v>43100</v>
      </c>
      <c r="I27" s="168">
        <v>42178</v>
      </c>
      <c r="J27" s="192">
        <v>41962.74</v>
      </c>
      <c r="K27" s="192">
        <v>41962.74</v>
      </c>
      <c r="L27" s="192">
        <f>K27/I27*100</f>
        <v>99.489639148371197</v>
      </c>
      <c r="M27" s="321">
        <f>K27/J27*100</f>
        <v>100</v>
      </c>
      <c r="N27" s="322"/>
      <c r="O27" s="315"/>
      <c r="P27" s="192"/>
    </row>
    <row r="28" spans="1:16" ht="45" customHeight="1" x14ac:dyDescent="0.25">
      <c r="A28" s="264" t="s">
        <v>358</v>
      </c>
      <c r="B28" s="171" t="s">
        <v>449</v>
      </c>
      <c r="C28" s="380" t="s">
        <v>82</v>
      </c>
      <c r="D28" s="260" t="s">
        <v>435</v>
      </c>
      <c r="E28" s="267">
        <v>42736</v>
      </c>
      <c r="F28" s="314">
        <v>43100</v>
      </c>
      <c r="G28" s="314">
        <v>42736</v>
      </c>
      <c r="H28" s="316">
        <v>43100</v>
      </c>
      <c r="I28" s="320">
        <v>43</v>
      </c>
      <c r="J28" s="192">
        <v>32.6</v>
      </c>
      <c r="K28" s="192">
        <v>32.6</v>
      </c>
      <c r="L28" s="192">
        <f>K28/I28*100</f>
        <v>75.813953488372093</v>
      </c>
      <c r="M28" s="321">
        <f>K28/J28*100</f>
        <v>100</v>
      </c>
      <c r="N28" s="322"/>
      <c r="O28" s="315"/>
      <c r="P28" s="192"/>
    </row>
    <row r="29" spans="1:16" ht="51.75" customHeight="1" x14ac:dyDescent="0.25">
      <c r="A29" s="264" t="s">
        <v>359</v>
      </c>
      <c r="B29" s="171" t="s">
        <v>450</v>
      </c>
      <c r="C29" s="380" t="s">
        <v>82</v>
      </c>
      <c r="D29" s="260" t="s">
        <v>435</v>
      </c>
      <c r="E29" s="267">
        <v>42736</v>
      </c>
      <c r="F29" s="314">
        <v>43100</v>
      </c>
      <c r="G29" s="267">
        <v>42736</v>
      </c>
      <c r="H29" s="316">
        <v>43100</v>
      </c>
      <c r="I29" s="320">
        <v>1232</v>
      </c>
      <c r="J29" s="192">
        <v>1232</v>
      </c>
      <c r="K29" s="192">
        <v>1232</v>
      </c>
      <c r="L29" s="192">
        <f>K29/I29*100</f>
        <v>100</v>
      </c>
      <c r="M29" s="321">
        <f>K29/J29*100</f>
        <v>100</v>
      </c>
      <c r="N29" s="322"/>
      <c r="O29" s="315"/>
      <c r="P29" s="192"/>
    </row>
    <row r="30" spans="1:16" ht="49.5" hidden="1" customHeight="1" x14ac:dyDescent="0.25">
      <c r="A30" s="264" t="s">
        <v>360</v>
      </c>
      <c r="B30" s="171" t="s">
        <v>451</v>
      </c>
      <c r="C30" s="380" t="s">
        <v>82</v>
      </c>
      <c r="D30" s="260" t="s">
        <v>436</v>
      </c>
      <c r="E30" s="267">
        <v>42736</v>
      </c>
      <c r="F30" s="314">
        <v>43100</v>
      </c>
      <c r="G30" s="267">
        <v>42736</v>
      </c>
      <c r="H30" s="316">
        <v>43100</v>
      </c>
      <c r="I30" s="320"/>
      <c r="J30" s="192"/>
      <c r="K30" s="192"/>
      <c r="L30" s="192" t="e">
        <f>K30/I30*100</f>
        <v>#DIV/0!</v>
      </c>
      <c r="M30" s="321">
        <v>0</v>
      </c>
      <c r="N30" s="322"/>
      <c r="O30" s="315"/>
      <c r="P30" s="192"/>
    </row>
    <row r="31" spans="1:16" ht="15" customHeight="1" x14ac:dyDescent="0.25">
      <c r="A31" s="755" t="s">
        <v>360</v>
      </c>
      <c r="B31" s="736" t="s">
        <v>85</v>
      </c>
      <c r="C31" s="750" t="s">
        <v>82</v>
      </c>
      <c r="D31" s="734" t="s">
        <v>435</v>
      </c>
      <c r="E31" s="752">
        <v>42736</v>
      </c>
      <c r="F31" s="740">
        <v>43100</v>
      </c>
      <c r="G31" s="740">
        <v>42736</v>
      </c>
      <c r="H31" s="764">
        <v>43100</v>
      </c>
      <c r="I31" s="756">
        <v>11484</v>
      </c>
      <c r="J31" s="753">
        <v>11484</v>
      </c>
      <c r="K31" s="753">
        <v>11484</v>
      </c>
      <c r="L31" s="753">
        <f>K31/I31*100</f>
        <v>100</v>
      </c>
      <c r="M31" s="758">
        <f>K31/J31*100</f>
        <v>100</v>
      </c>
      <c r="N31" s="757"/>
      <c r="O31" s="763"/>
      <c r="P31" s="753"/>
    </row>
    <row r="32" spans="1:16" ht="14.25" customHeight="1" x14ac:dyDescent="0.25">
      <c r="A32" s="755"/>
      <c r="B32" s="736"/>
      <c r="C32" s="750"/>
      <c r="D32" s="734"/>
      <c r="E32" s="734"/>
      <c r="F32" s="763"/>
      <c r="G32" s="763"/>
      <c r="H32" s="765"/>
      <c r="I32" s="756"/>
      <c r="J32" s="753"/>
      <c r="K32" s="753"/>
      <c r="L32" s="753"/>
      <c r="M32" s="758"/>
      <c r="N32" s="766"/>
      <c r="O32" s="763"/>
      <c r="P32" s="753"/>
    </row>
    <row r="33" spans="1:16" ht="30" customHeight="1" x14ac:dyDescent="0.25">
      <c r="A33" s="755"/>
      <c r="B33" s="736"/>
      <c r="C33" s="750"/>
      <c r="D33" s="734"/>
      <c r="E33" s="734"/>
      <c r="F33" s="763"/>
      <c r="G33" s="763"/>
      <c r="H33" s="765"/>
      <c r="I33" s="756"/>
      <c r="J33" s="753"/>
      <c r="K33" s="753"/>
      <c r="L33" s="753"/>
      <c r="M33" s="758"/>
      <c r="N33" s="766"/>
      <c r="O33" s="763"/>
      <c r="P33" s="753"/>
    </row>
    <row r="34" spans="1:16" ht="62.25" customHeight="1" x14ac:dyDescent="0.25">
      <c r="A34" s="148" t="s">
        <v>361</v>
      </c>
      <c r="B34" s="171" t="s">
        <v>84</v>
      </c>
      <c r="C34" s="380" t="s">
        <v>82</v>
      </c>
      <c r="D34" s="260" t="s">
        <v>435</v>
      </c>
      <c r="E34" s="267">
        <v>42736</v>
      </c>
      <c r="F34" s="314">
        <v>43100</v>
      </c>
      <c r="G34" s="314">
        <v>42736</v>
      </c>
      <c r="H34" s="316">
        <v>43100</v>
      </c>
      <c r="I34" s="320">
        <v>34505</v>
      </c>
      <c r="J34" s="192">
        <v>33561.5</v>
      </c>
      <c r="K34" s="192">
        <v>33561.5</v>
      </c>
      <c r="L34" s="192">
        <f t="shared" ref="L34:L44" si="4">K34/I34*100</f>
        <v>97.265613679176937</v>
      </c>
      <c r="M34" s="321">
        <f t="shared" ref="M34:M43" si="5">K34/J34*100</f>
        <v>100</v>
      </c>
      <c r="N34" s="322"/>
      <c r="O34" s="315"/>
      <c r="P34" s="192"/>
    </row>
    <row r="35" spans="1:16" ht="87" customHeight="1" x14ac:dyDescent="0.25">
      <c r="A35" s="180" t="s">
        <v>362</v>
      </c>
      <c r="B35" s="171" t="s">
        <v>83</v>
      </c>
      <c r="C35" s="379" t="s">
        <v>82</v>
      </c>
      <c r="D35" s="260" t="s">
        <v>435</v>
      </c>
      <c r="E35" s="267">
        <v>42736</v>
      </c>
      <c r="F35" s="314">
        <v>43100</v>
      </c>
      <c r="G35" s="314">
        <v>42736</v>
      </c>
      <c r="H35" s="316">
        <v>43100</v>
      </c>
      <c r="I35" s="320">
        <v>2527</v>
      </c>
      <c r="J35" s="192">
        <v>2527</v>
      </c>
      <c r="K35" s="192">
        <v>2527</v>
      </c>
      <c r="L35" s="192">
        <f t="shared" si="4"/>
        <v>100</v>
      </c>
      <c r="M35" s="321">
        <f t="shared" si="5"/>
        <v>100</v>
      </c>
      <c r="N35" s="322"/>
      <c r="O35" s="315"/>
      <c r="P35" s="192"/>
    </row>
    <row r="36" spans="1:16" ht="57" customHeight="1" x14ac:dyDescent="0.25">
      <c r="A36" s="264" t="s">
        <v>363</v>
      </c>
      <c r="B36" s="171" t="s">
        <v>86</v>
      </c>
      <c r="C36" s="380" t="s">
        <v>82</v>
      </c>
      <c r="D36" s="260" t="s">
        <v>435</v>
      </c>
      <c r="E36" s="267">
        <v>42736</v>
      </c>
      <c r="F36" s="314">
        <v>43100</v>
      </c>
      <c r="G36" s="267">
        <v>42736</v>
      </c>
      <c r="H36" s="316">
        <v>43100</v>
      </c>
      <c r="I36" s="320">
        <v>14162</v>
      </c>
      <c r="J36" s="192">
        <v>14162</v>
      </c>
      <c r="K36" s="192">
        <v>14162</v>
      </c>
      <c r="L36" s="192">
        <f t="shared" si="4"/>
        <v>100</v>
      </c>
      <c r="M36" s="321">
        <f t="shared" si="5"/>
        <v>100</v>
      </c>
      <c r="N36" s="322"/>
      <c r="O36" s="315"/>
      <c r="P36" s="192"/>
    </row>
    <row r="37" spans="1:16" ht="66" customHeight="1" x14ac:dyDescent="0.25">
      <c r="A37" s="264" t="s">
        <v>364</v>
      </c>
      <c r="B37" s="171" t="s">
        <v>87</v>
      </c>
      <c r="C37" s="379" t="s">
        <v>82</v>
      </c>
      <c r="D37" s="260" t="s">
        <v>435</v>
      </c>
      <c r="E37" s="267">
        <v>42736</v>
      </c>
      <c r="F37" s="314">
        <v>43100</v>
      </c>
      <c r="G37" s="267">
        <v>42736</v>
      </c>
      <c r="H37" s="316">
        <v>43100</v>
      </c>
      <c r="I37" s="320">
        <v>6150</v>
      </c>
      <c r="J37" s="192">
        <v>6150</v>
      </c>
      <c r="K37" s="192">
        <v>6150</v>
      </c>
      <c r="L37" s="192">
        <f t="shared" si="4"/>
        <v>100</v>
      </c>
      <c r="M37" s="321">
        <f t="shared" si="5"/>
        <v>100</v>
      </c>
      <c r="N37" s="322"/>
      <c r="O37" s="315"/>
      <c r="P37" s="192"/>
    </row>
    <row r="38" spans="1:16" ht="63" customHeight="1" x14ac:dyDescent="0.25">
      <c r="A38" s="264" t="s">
        <v>365</v>
      </c>
      <c r="B38" s="171" t="s">
        <v>88</v>
      </c>
      <c r="C38" s="380" t="s">
        <v>82</v>
      </c>
      <c r="D38" s="260" t="s">
        <v>435</v>
      </c>
      <c r="E38" s="267">
        <v>42736</v>
      </c>
      <c r="F38" s="314">
        <v>43100</v>
      </c>
      <c r="G38" s="267">
        <v>42736</v>
      </c>
      <c r="H38" s="316">
        <v>43100</v>
      </c>
      <c r="I38" s="320">
        <v>498</v>
      </c>
      <c r="J38" s="192">
        <v>498</v>
      </c>
      <c r="K38" s="192">
        <v>498</v>
      </c>
      <c r="L38" s="192">
        <f t="shared" si="4"/>
        <v>100</v>
      </c>
      <c r="M38" s="321">
        <f t="shared" si="5"/>
        <v>100</v>
      </c>
      <c r="N38" s="322"/>
      <c r="O38" s="315"/>
      <c r="P38" s="192"/>
    </row>
    <row r="39" spans="1:16" ht="76.5" customHeight="1" x14ac:dyDescent="0.25">
      <c r="A39" s="264" t="s">
        <v>366</v>
      </c>
      <c r="B39" s="171" t="s">
        <v>202</v>
      </c>
      <c r="C39" s="380" t="s">
        <v>82</v>
      </c>
      <c r="D39" s="260" t="s">
        <v>435</v>
      </c>
      <c r="E39" s="267">
        <v>42736</v>
      </c>
      <c r="F39" s="314">
        <v>43100</v>
      </c>
      <c r="G39" s="267">
        <v>42736</v>
      </c>
      <c r="H39" s="316">
        <v>43100</v>
      </c>
      <c r="I39" s="253">
        <v>3635</v>
      </c>
      <c r="J39" s="192">
        <v>3634.88</v>
      </c>
      <c r="K39" s="192">
        <v>3634.88</v>
      </c>
      <c r="L39" s="192">
        <f t="shared" si="4"/>
        <v>99.996698762035763</v>
      </c>
      <c r="M39" s="321">
        <f t="shared" si="5"/>
        <v>100</v>
      </c>
      <c r="N39" s="322"/>
      <c r="O39" s="315"/>
      <c r="P39" s="192"/>
    </row>
    <row r="40" spans="1:16" ht="55.5" customHeight="1" x14ac:dyDescent="0.25">
      <c r="A40" s="264" t="s">
        <v>367</v>
      </c>
      <c r="B40" s="171" t="s">
        <v>90</v>
      </c>
      <c r="C40" s="380" t="s">
        <v>82</v>
      </c>
      <c r="D40" s="260" t="s">
        <v>435</v>
      </c>
      <c r="E40" s="267">
        <v>42736</v>
      </c>
      <c r="F40" s="314">
        <v>43100</v>
      </c>
      <c r="G40" s="267">
        <v>42736</v>
      </c>
      <c r="H40" s="316">
        <v>43100</v>
      </c>
      <c r="I40" s="320">
        <v>5876.93</v>
      </c>
      <c r="J40" s="192">
        <v>5876.93</v>
      </c>
      <c r="K40" s="192">
        <v>5876.93</v>
      </c>
      <c r="L40" s="192">
        <f t="shared" si="4"/>
        <v>100</v>
      </c>
      <c r="M40" s="321">
        <f t="shared" si="5"/>
        <v>100</v>
      </c>
      <c r="N40" s="322"/>
      <c r="O40" s="315"/>
      <c r="P40" s="192"/>
    </row>
    <row r="41" spans="1:16" ht="93.75" customHeight="1" x14ac:dyDescent="0.25">
      <c r="A41" s="182" t="s">
        <v>368</v>
      </c>
      <c r="B41" s="171" t="s">
        <v>91</v>
      </c>
      <c r="C41" s="379" t="s">
        <v>82</v>
      </c>
      <c r="D41" s="260" t="s">
        <v>435</v>
      </c>
      <c r="E41" s="267">
        <v>42736</v>
      </c>
      <c r="F41" s="314">
        <v>43100</v>
      </c>
      <c r="G41" s="267">
        <v>42736</v>
      </c>
      <c r="H41" s="316">
        <v>43100</v>
      </c>
      <c r="I41" s="320">
        <v>30</v>
      </c>
      <c r="J41" s="192">
        <v>2.74</v>
      </c>
      <c r="K41" s="192">
        <v>2.74</v>
      </c>
      <c r="L41" s="192">
        <f t="shared" si="4"/>
        <v>9.1333333333333329</v>
      </c>
      <c r="M41" s="321">
        <f t="shared" si="5"/>
        <v>100</v>
      </c>
      <c r="N41" s="322"/>
      <c r="O41" s="315"/>
      <c r="P41" s="192"/>
    </row>
    <row r="42" spans="1:16" ht="60" hidden="1" customHeight="1" x14ac:dyDescent="0.25">
      <c r="A42" s="264" t="s">
        <v>726</v>
      </c>
      <c r="B42" s="171" t="s">
        <v>26</v>
      </c>
      <c r="C42" s="379" t="s">
        <v>82</v>
      </c>
      <c r="D42" s="260" t="s">
        <v>435</v>
      </c>
      <c r="E42" s="267">
        <v>42737</v>
      </c>
      <c r="F42" s="314">
        <v>43100</v>
      </c>
      <c r="G42" s="267">
        <v>42736</v>
      </c>
      <c r="H42" s="316">
        <v>43100</v>
      </c>
      <c r="I42" s="320"/>
      <c r="J42" s="192"/>
      <c r="K42" s="192"/>
      <c r="L42" s="192">
        <v>0</v>
      </c>
      <c r="M42" s="321">
        <v>0</v>
      </c>
      <c r="N42" s="322"/>
      <c r="O42" s="315"/>
      <c r="P42" s="192"/>
    </row>
    <row r="43" spans="1:16" ht="102.75" customHeight="1" x14ac:dyDescent="0.25">
      <c r="A43" s="182" t="s">
        <v>582</v>
      </c>
      <c r="B43" s="388" t="s">
        <v>203</v>
      </c>
      <c r="C43" s="379" t="s">
        <v>82</v>
      </c>
      <c r="D43" s="260" t="s">
        <v>435</v>
      </c>
      <c r="E43" s="267">
        <v>42736</v>
      </c>
      <c r="F43" s="314">
        <v>43100</v>
      </c>
      <c r="G43" s="267">
        <v>42736</v>
      </c>
      <c r="H43" s="316">
        <v>43100</v>
      </c>
      <c r="I43" s="320">
        <v>659</v>
      </c>
      <c r="J43" s="192">
        <v>441</v>
      </c>
      <c r="K43" s="192">
        <v>441</v>
      </c>
      <c r="L43" s="192">
        <f t="shared" si="4"/>
        <v>66.919575113808804</v>
      </c>
      <c r="M43" s="321">
        <f t="shared" si="5"/>
        <v>100</v>
      </c>
      <c r="N43" s="322"/>
      <c r="O43" s="315"/>
      <c r="P43" s="192"/>
    </row>
    <row r="44" spans="1:16" ht="114" customHeight="1" thickBot="1" x14ac:dyDescent="0.3">
      <c r="A44" s="309" t="s">
        <v>726</v>
      </c>
      <c r="B44" s="631" t="s">
        <v>775</v>
      </c>
      <c r="C44" s="381" t="s">
        <v>82</v>
      </c>
      <c r="D44" s="269" t="s">
        <v>436</v>
      </c>
      <c r="E44" s="265">
        <v>42736</v>
      </c>
      <c r="F44" s="308">
        <v>43100</v>
      </c>
      <c r="G44" s="265">
        <v>42736</v>
      </c>
      <c r="H44" s="310">
        <v>43100</v>
      </c>
      <c r="I44" s="598">
        <v>10</v>
      </c>
      <c r="J44" s="193">
        <v>0</v>
      </c>
      <c r="K44" s="193">
        <v>0</v>
      </c>
      <c r="L44" s="193">
        <f t="shared" si="4"/>
        <v>0</v>
      </c>
      <c r="M44" s="318">
        <v>0</v>
      </c>
      <c r="N44" s="319"/>
      <c r="O44" s="313"/>
      <c r="P44" s="193"/>
    </row>
    <row r="45" spans="1:16" ht="66.75" customHeight="1" thickBot="1" x14ac:dyDescent="0.3">
      <c r="A45" s="169" t="s">
        <v>317</v>
      </c>
      <c r="B45" s="275" t="s">
        <v>30</v>
      </c>
      <c r="C45" s="382" t="s">
        <v>82</v>
      </c>
      <c r="D45" s="26" t="s">
        <v>313</v>
      </c>
      <c r="E45" s="27" t="s">
        <v>313</v>
      </c>
      <c r="F45" s="27" t="s">
        <v>313</v>
      </c>
      <c r="G45" s="27" t="s">
        <v>313</v>
      </c>
      <c r="H45" s="47" t="s">
        <v>313</v>
      </c>
      <c r="I45" s="276">
        <f>I46</f>
        <v>46375</v>
      </c>
      <c r="J45" s="276">
        <f>J46</f>
        <v>46356.58</v>
      </c>
      <c r="K45" s="276">
        <f>K46</f>
        <v>46356.58</v>
      </c>
      <c r="L45" s="95">
        <f t="shared" ref="L45:L51" si="6">K45/I45*100</f>
        <v>99.960280323450135</v>
      </c>
      <c r="M45" s="95">
        <f t="shared" ref="M45:M51" si="7">K45/J45*100</f>
        <v>100</v>
      </c>
      <c r="N45" s="170">
        <f>N46+N47</f>
        <v>3620.04</v>
      </c>
      <c r="O45" s="170">
        <f>O46+O47</f>
        <v>3620.04</v>
      </c>
      <c r="P45" s="170">
        <f>O45/N45*100</f>
        <v>100</v>
      </c>
    </row>
    <row r="46" spans="1:16" ht="81" customHeight="1" x14ac:dyDescent="0.25">
      <c r="A46" s="273" t="s">
        <v>345</v>
      </c>
      <c r="B46" s="271" t="s">
        <v>37</v>
      </c>
      <c r="C46" s="383" t="s">
        <v>24</v>
      </c>
      <c r="D46" s="270" t="s">
        <v>435</v>
      </c>
      <c r="E46" s="268">
        <v>42736</v>
      </c>
      <c r="F46" s="268">
        <v>43100</v>
      </c>
      <c r="G46" s="268">
        <v>42767</v>
      </c>
      <c r="H46" s="158">
        <v>43100</v>
      </c>
      <c r="I46" s="574">
        <v>46375</v>
      </c>
      <c r="J46" s="575">
        <v>46356.58</v>
      </c>
      <c r="K46" s="575">
        <v>46356.58</v>
      </c>
      <c r="L46" s="154">
        <f t="shared" si="6"/>
        <v>99.960280323450135</v>
      </c>
      <c r="M46" s="159">
        <f t="shared" si="7"/>
        <v>100</v>
      </c>
      <c r="N46" s="157">
        <v>3620.04</v>
      </c>
      <c r="O46" s="270">
        <v>3620.04</v>
      </c>
      <c r="P46" s="154">
        <f>O46/N46*100</f>
        <v>100</v>
      </c>
    </row>
    <row r="47" spans="1:16" ht="79.5" customHeight="1" thickBot="1" x14ac:dyDescent="0.3">
      <c r="A47" s="274" t="s">
        <v>770</v>
      </c>
      <c r="B47" s="173" t="s">
        <v>771</v>
      </c>
      <c r="C47" s="381" t="s">
        <v>772</v>
      </c>
      <c r="D47" s="270" t="s">
        <v>435</v>
      </c>
      <c r="E47" s="268">
        <v>42736</v>
      </c>
      <c r="F47" s="268">
        <v>43100</v>
      </c>
      <c r="G47" s="268">
        <v>42736</v>
      </c>
      <c r="H47" s="158">
        <v>43100</v>
      </c>
      <c r="I47" s="172">
        <v>2600</v>
      </c>
      <c r="J47" s="576">
        <v>2979.2</v>
      </c>
      <c r="K47" s="576">
        <v>2979.2</v>
      </c>
      <c r="L47" s="150">
        <f t="shared" si="6"/>
        <v>114.58461538461538</v>
      </c>
      <c r="M47" s="151">
        <f t="shared" si="7"/>
        <v>100</v>
      </c>
      <c r="N47" s="155"/>
      <c r="O47" s="269"/>
      <c r="P47" s="150"/>
    </row>
    <row r="48" spans="1:16" ht="70.5" customHeight="1" thickBot="1" x14ac:dyDescent="0.3">
      <c r="A48" s="174" t="s">
        <v>318</v>
      </c>
      <c r="B48" s="43" t="s">
        <v>31</v>
      </c>
      <c r="C48" s="384" t="s">
        <v>82</v>
      </c>
      <c r="D48" s="43" t="s">
        <v>313</v>
      </c>
      <c r="E48" s="44" t="s">
        <v>313</v>
      </c>
      <c r="F48" s="44" t="s">
        <v>313</v>
      </c>
      <c r="G48" s="44" t="s">
        <v>313</v>
      </c>
      <c r="H48" s="48" t="s">
        <v>313</v>
      </c>
      <c r="I48" s="277">
        <f>I49+I50+I51+I52+I53+I54+I55+I56+I57+I58+I59+I60+I61</f>
        <v>214202.5</v>
      </c>
      <c r="J48" s="277">
        <f>J49+J50+J51+J52+J53+J54+J55+J56+J57+J58+J59+J60+J61</f>
        <v>209374.88299999997</v>
      </c>
      <c r="K48" s="277">
        <f>K49+K50+K51+K52+K53+K54+K55+K56+K57+K58+K59+K60+K61</f>
        <v>209374.88299999997</v>
      </c>
      <c r="L48" s="175">
        <f t="shared" si="6"/>
        <v>97.746236855312134</v>
      </c>
      <c r="M48" s="185">
        <f t="shared" si="7"/>
        <v>100</v>
      </c>
      <c r="N48" s="184">
        <v>0</v>
      </c>
      <c r="O48" s="176"/>
      <c r="P48" s="177"/>
    </row>
    <row r="49" spans="1:16" ht="84.75" customHeight="1" x14ac:dyDescent="0.25">
      <c r="A49" s="181" t="s">
        <v>337</v>
      </c>
      <c r="B49" s="196" t="s">
        <v>208</v>
      </c>
      <c r="C49" s="383" t="s">
        <v>82</v>
      </c>
      <c r="D49" s="270" t="s">
        <v>435</v>
      </c>
      <c r="E49" s="268">
        <v>42736</v>
      </c>
      <c r="F49" s="268">
        <v>43100</v>
      </c>
      <c r="G49" s="268">
        <v>42736</v>
      </c>
      <c r="H49" s="158">
        <v>43100</v>
      </c>
      <c r="I49" s="156">
        <v>51476</v>
      </c>
      <c r="J49" s="154">
        <v>51475.19</v>
      </c>
      <c r="K49" s="154">
        <v>51475.19</v>
      </c>
      <c r="L49" s="154">
        <f t="shared" si="6"/>
        <v>99.99842645116172</v>
      </c>
      <c r="M49" s="159">
        <f t="shared" si="7"/>
        <v>100</v>
      </c>
      <c r="N49" s="157"/>
      <c r="O49" s="270"/>
      <c r="P49" s="157"/>
    </row>
    <row r="50" spans="1:16" ht="92.25" customHeight="1" x14ac:dyDescent="0.25">
      <c r="A50" s="182" t="s">
        <v>338</v>
      </c>
      <c r="B50" s="272" t="s">
        <v>204</v>
      </c>
      <c r="C50" s="381" t="s">
        <v>82</v>
      </c>
      <c r="D50" s="260" t="s">
        <v>435</v>
      </c>
      <c r="E50" s="267">
        <v>42736</v>
      </c>
      <c r="F50" s="267">
        <v>43100</v>
      </c>
      <c r="G50" s="267">
        <v>42736</v>
      </c>
      <c r="H50" s="153">
        <v>43100</v>
      </c>
      <c r="I50" s="311">
        <v>4785</v>
      </c>
      <c r="J50" s="258">
        <v>4775.95</v>
      </c>
      <c r="K50" s="258">
        <v>4775.95</v>
      </c>
      <c r="L50" s="258">
        <f t="shared" si="6"/>
        <v>99.810867293625918</v>
      </c>
      <c r="M50" s="312">
        <f t="shared" si="7"/>
        <v>100</v>
      </c>
      <c r="N50" s="259"/>
      <c r="O50" s="260"/>
      <c r="P50" s="155"/>
    </row>
    <row r="51" spans="1:16" ht="50.25" customHeight="1" x14ac:dyDescent="0.25">
      <c r="A51" s="264" t="s">
        <v>376</v>
      </c>
      <c r="B51" s="191" t="s">
        <v>455</v>
      </c>
      <c r="C51" s="379" t="s">
        <v>82</v>
      </c>
      <c r="D51" s="260" t="s">
        <v>435</v>
      </c>
      <c r="E51" s="267">
        <v>42736</v>
      </c>
      <c r="F51" s="267">
        <v>43100</v>
      </c>
      <c r="G51" s="267">
        <v>42736</v>
      </c>
      <c r="H51" s="153">
        <v>43100</v>
      </c>
      <c r="I51" s="311">
        <v>1282</v>
      </c>
      <c r="J51" s="258">
        <v>1048.51</v>
      </c>
      <c r="K51" s="258">
        <v>1048.51</v>
      </c>
      <c r="L51" s="258">
        <f t="shared" si="6"/>
        <v>81.787051482059283</v>
      </c>
      <c r="M51" s="312">
        <f t="shared" si="7"/>
        <v>100</v>
      </c>
      <c r="N51" s="259"/>
      <c r="O51" s="260"/>
      <c r="P51" s="155"/>
    </row>
    <row r="52" spans="1:16" ht="92.25" customHeight="1" x14ac:dyDescent="0.25">
      <c r="A52" s="264" t="s">
        <v>377</v>
      </c>
      <c r="B52" s="191" t="s">
        <v>38</v>
      </c>
      <c r="C52" s="383" t="s">
        <v>82</v>
      </c>
      <c r="D52" s="260" t="s">
        <v>435</v>
      </c>
      <c r="E52" s="267">
        <v>42736</v>
      </c>
      <c r="F52" s="267">
        <v>43100</v>
      </c>
      <c r="G52" s="267">
        <v>42736</v>
      </c>
      <c r="H52" s="153">
        <v>43100</v>
      </c>
      <c r="I52" s="311">
        <v>3814</v>
      </c>
      <c r="J52" s="258">
        <v>3682.2</v>
      </c>
      <c r="K52" s="258">
        <v>3682.2</v>
      </c>
      <c r="L52" s="258">
        <f t="shared" ref="L52:L65" si="8">K52/I52*100</f>
        <v>96.544310435238586</v>
      </c>
      <c r="M52" s="312">
        <f t="shared" ref="M52:M65" si="9">K52/J52*100</f>
        <v>100</v>
      </c>
      <c r="N52" s="259"/>
      <c r="O52" s="260"/>
      <c r="P52" s="155"/>
    </row>
    <row r="53" spans="1:16" ht="45" customHeight="1" x14ac:dyDescent="0.25">
      <c r="A53" s="264" t="s">
        <v>378</v>
      </c>
      <c r="B53" s="191" t="s">
        <v>45</v>
      </c>
      <c r="C53" s="381" t="s">
        <v>82</v>
      </c>
      <c r="D53" s="260" t="s">
        <v>435</v>
      </c>
      <c r="E53" s="267">
        <v>42736</v>
      </c>
      <c r="F53" s="267">
        <v>43100</v>
      </c>
      <c r="G53" s="267">
        <v>42736</v>
      </c>
      <c r="H53" s="153">
        <v>43100</v>
      </c>
      <c r="I53" s="311">
        <v>35718</v>
      </c>
      <c r="J53" s="258">
        <v>34108.15</v>
      </c>
      <c r="K53" s="258">
        <v>34108.15</v>
      </c>
      <c r="L53" s="258">
        <f t="shared" si="8"/>
        <v>95.492888739571086</v>
      </c>
      <c r="M53" s="312">
        <f t="shared" si="9"/>
        <v>100</v>
      </c>
      <c r="N53" s="259"/>
      <c r="O53" s="260"/>
      <c r="P53" s="155"/>
    </row>
    <row r="54" spans="1:16" ht="80.25" customHeight="1" x14ac:dyDescent="0.25">
      <c r="A54" s="264" t="s">
        <v>379</v>
      </c>
      <c r="B54" s="191" t="s">
        <v>205</v>
      </c>
      <c r="C54" s="379" t="s">
        <v>82</v>
      </c>
      <c r="D54" s="260" t="s">
        <v>435</v>
      </c>
      <c r="E54" s="267">
        <v>42736</v>
      </c>
      <c r="F54" s="267">
        <v>43100</v>
      </c>
      <c r="G54" s="267">
        <v>42736</v>
      </c>
      <c r="H54" s="153">
        <v>43100</v>
      </c>
      <c r="I54" s="571">
        <v>70458</v>
      </c>
      <c r="J54" s="572">
        <v>69943.38</v>
      </c>
      <c r="K54" s="572">
        <v>69943.38</v>
      </c>
      <c r="L54" s="572">
        <f t="shared" si="8"/>
        <v>99.269607425700428</v>
      </c>
      <c r="M54" s="573">
        <f t="shared" si="9"/>
        <v>100</v>
      </c>
      <c r="N54" s="259"/>
      <c r="O54" s="260"/>
      <c r="P54" s="155"/>
    </row>
    <row r="55" spans="1:16" ht="83.25" customHeight="1" x14ac:dyDescent="0.25">
      <c r="A55" s="264" t="s">
        <v>380</v>
      </c>
      <c r="B55" s="191" t="s">
        <v>456</v>
      </c>
      <c r="C55" s="379" t="s">
        <v>82</v>
      </c>
      <c r="D55" s="260" t="s">
        <v>435</v>
      </c>
      <c r="E55" s="267">
        <v>42736</v>
      </c>
      <c r="F55" s="267">
        <v>43100</v>
      </c>
      <c r="G55" s="267">
        <v>42736</v>
      </c>
      <c r="H55" s="153">
        <v>43100</v>
      </c>
      <c r="I55" s="311">
        <v>338.5</v>
      </c>
      <c r="J55" s="258">
        <v>114.91</v>
      </c>
      <c r="K55" s="258">
        <v>114.91</v>
      </c>
      <c r="L55" s="258">
        <f t="shared" si="8"/>
        <v>33.946824224519936</v>
      </c>
      <c r="M55" s="312">
        <f t="shared" si="9"/>
        <v>100</v>
      </c>
      <c r="N55" s="259"/>
      <c r="O55" s="260"/>
      <c r="P55" s="155"/>
    </row>
    <row r="56" spans="1:16" ht="60" customHeight="1" x14ac:dyDescent="0.25">
      <c r="A56" s="264" t="s">
        <v>381</v>
      </c>
      <c r="B56" s="191" t="s">
        <v>457</v>
      </c>
      <c r="C56" s="379" t="s">
        <v>82</v>
      </c>
      <c r="D56" s="260" t="s">
        <v>435</v>
      </c>
      <c r="E56" s="267">
        <v>42736</v>
      </c>
      <c r="F56" s="267">
        <v>43100</v>
      </c>
      <c r="G56" s="267">
        <v>42736</v>
      </c>
      <c r="H56" s="153">
        <v>43100</v>
      </c>
      <c r="I56" s="311">
        <v>10782</v>
      </c>
      <c r="J56" s="258">
        <v>10780.74</v>
      </c>
      <c r="K56" s="258">
        <v>10780.74</v>
      </c>
      <c r="L56" s="258">
        <f t="shared" si="8"/>
        <v>99.988313856427382</v>
      </c>
      <c r="M56" s="312">
        <f t="shared" si="9"/>
        <v>100</v>
      </c>
      <c r="N56" s="259"/>
      <c r="O56" s="260"/>
      <c r="P56" s="155"/>
    </row>
    <row r="57" spans="1:16" ht="60.75" customHeight="1" x14ac:dyDescent="0.25">
      <c r="A57" s="264" t="s">
        <v>382</v>
      </c>
      <c r="B57" s="191" t="s">
        <v>458</v>
      </c>
      <c r="C57" s="379" t="s">
        <v>82</v>
      </c>
      <c r="D57" s="260" t="s">
        <v>435</v>
      </c>
      <c r="E57" s="267">
        <v>42736</v>
      </c>
      <c r="F57" s="267">
        <v>43100</v>
      </c>
      <c r="G57" s="267">
        <v>42736</v>
      </c>
      <c r="H57" s="153">
        <v>43100</v>
      </c>
      <c r="I57" s="311">
        <v>34470</v>
      </c>
      <c r="J57" s="258">
        <v>32592.58</v>
      </c>
      <c r="K57" s="258">
        <v>32592.58</v>
      </c>
      <c r="L57" s="258">
        <f t="shared" si="8"/>
        <v>94.553466782709606</v>
      </c>
      <c r="M57" s="312">
        <f t="shared" si="9"/>
        <v>100</v>
      </c>
      <c r="N57" s="259"/>
      <c r="O57" s="260"/>
      <c r="P57" s="155"/>
    </row>
    <row r="58" spans="1:16" ht="69" customHeight="1" x14ac:dyDescent="0.25">
      <c r="A58" s="274" t="s">
        <v>383</v>
      </c>
      <c r="B58" s="42" t="s">
        <v>459</v>
      </c>
      <c r="C58" s="383" t="s">
        <v>82</v>
      </c>
      <c r="D58" s="269" t="s">
        <v>435</v>
      </c>
      <c r="E58" s="265">
        <v>42736</v>
      </c>
      <c r="F58" s="265">
        <v>43100</v>
      </c>
      <c r="G58" s="265">
        <v>42736</v>
      </c>
      <c r="H58" s="263">
        <v>43100</v>
      </c>
      <c r="I58" s="149">
        <v>161</v>
      </c>
      <c r="J58" s="150">
        <v>59.8</v>
      </c>
      <c r="K58" s="150">
        <v>59.8</v>
      </c>
      <c r="L58" s="150">
        <f t="shared" si="8"/>
        <v>37.142857142857139</v>
      </c>
      <c r="M58" s="151">
        <f t="shared" si="9"/>
        <v>100</v>
      </c>
      <c r="N58" s="155"/>
      <c r="O58" s="269"/>
      <c r="P58" s="155"/>
    </row>
    <row r="59" spans="1:16" ht="96.75" customHeight="1" x14ac:dyDescent="0.25">
      <c r="A59" s="274" t="s">
        <v>583</v>
      </c>
      <c r="B59" s="255" t="s">
        <v>39</v>
      </c>
      <c r="C59" s="383" t="s">
        <v>82</v>
      </c>
      <c r="D59" s="269" t="s">
        <v>435</v>
      </c>
      <c r="E59" s="265">
        <v>42736</v>
      </c>
      <c r="F59" s="265">
        <v>43100</v>
      </c>
      <c r="G59" s="265">
        <v>42736</v>
      </c>
      <c r="H59" s="263">
        <v>43100</v>
      </c>
      <c r="I59" s="149">
        <v>914</v>
      </c>
      <c r="J59" s="150">
        <v>790</v>
      </c>
      <c r="K59" s="150">
        <v>790</v>
      </c>
      <c r="L59" s="150">
        <f>K59/I59*100</f>
        <v>86.433260393873084</v>
      </c>
      <c r="M59" s="151">
        <f>K59/J59*100</f>
        <v>100</v>
      </c>
      <c r="N59" s="155"/>
      <c r="O59" s="269"/>
      <c r="P59" s="155"/>
    </row>
    <row r="60" spans="1:16" ht="90.75" customHeight="1" x14ac:dyDescent="0.25">
      <c r="A60" s="274" t="s">
        <v>160</v>
      </c>
      <c r="B60" s="255" t="s">
        <v>161</v>
      </c>
      <c r="C60" s="383" t="s">
        <v>82</v>
      </c>
      <c r="D60" s="269" t="s">
        <v>435</v>
      </c>
      <c r="E60" s="265">
        <v>42736</v>
      </c>
      <c r="F60" s="265">
        <v>43100</v>
      </c>
      <c r="G60" s="265">
        <v>42736</v>
      </c>
      <c r="H60" s="263">
        <v>43100</v>
      </c>
      <c r="I60" s="149">
        <v>1</v>
      </c>
      <c r="J60" s="150">
        <v>0.61299999999999999</v>
      </c>
      <c r="K60" s="150">
        <v>0.61299999999999999</v>
      </c>
      <c r="L60" s="150">
        <v>0</v>
      </c>
      <c r="M60" s="151">
        <v>0</v>
      </c>
      <c r="N60" s="155"/>
      <c r="O60" s="269"/>
      <c r="P60" s="155"/>
    </row>
    <row r="61" spans="1:16" ht="83.25" customHeight="1" thickBot="1" x14ac:dyDescent="0.3">
      <c r="A61" s="274" t="s">
        <v>162</v>
      </c>
      <c r="B61" s="255" t="s">
        <v>163</v>
      </c>
      <c r="C61" s="383" t="s">
        <v>82</v>
      </c>
      <c r="D61" s="269" t="s">
        <v>435</v>
      </c>
      <c r="E61" s="265">
        <v>42736</v>
      </c>
      <c r="F61" s="265">
        <v>43100</v>
      </c>
      <c r="G61" s="265">
        <v>42736</v>
      </c>
      <c r="H61" s="263">
        <v>43100</v>
      </c>
      <c r="I61" s="149">
        <v>3</v>
      </c>
      <c r="J61" s="150">
        <v>2.86</v>
      </c>
      <c r="K61" s="150">
        <v>2.86</v>
      </c>
      <c r="L61" s="150">
        <v>0</v>
      </c>
      <c r="M61" s="151">
        <v>0</v>
      </c>
      <c r="N61" s="155"/>
      <c r="O61" s="269"/>
      <c r="P61" s="155"/>
    </row>
    <row r="62" spans="1:16" ht="87.75" customHeight="1" thickBot="1" x14ac:dyDescent="0.3">
      <c r="A62" s="96" t="s">
        <v>319</v>
      </c>
      <c r="B62" s="43" t="s">
        <v>32</v>
      </c>
      <c r="C62" s="384" t="s">
        <v>82</v>
      </c>
      <c r="D62" s="43" t="s">
        <v>313</v>
      </c>
      <c r="E62" s="44" t="s">
        <v>313</v>
      </c>
      <c r="F62" s="44" t="s">
        <v>313</v>
      </c>
      <c r="G62" s="44" t="s">
        <v>313</v>
      </c>
      <c r="H62" s="48" t="s">
        <v>313</v>
      </c>
      <c r="I62" s="278">
        <f>I63</f>
        <v>1378.5</v>
      </c>
      <c r="J62" s="97">
        <f>J63</f>
        <v>1378.5</v>
      </c>
      <c r="K62" s="97">
        <f>K63</f>
        <v>1378.5</v>
      </c>
      <c r="L62" s="97">
        <f t="shared" si="8"/>
        <v>100</v>
      </c>
      <c r="M62" s="98">
        <f t="shared" si="9"/>
        <v>100</v>
      </c>
      <c r="N62" s="15">
        <v>0</v>
      </c>
      <c r="O62" s="41"/>
      <c r="P62" s="34">
        <v>0</v>
      </c>
    </row>
    <row r="63" spans="1:16" ht="60.75" customHeight="1" thickBot="1" x14ac:dyDescent="0.3">
      <c r="A63" s="273" t="s">
        <v>339</v>
      </c>
      <c r="B63" s="196" t="s">
        <v>206</v>
      </c>
      <c r="C63" s="383" t="s">
        <v>82</v>
      </c>
      <c r="D63" s="266" t="s">
        <v>435</v>
      </c>
      <c r="E63" s="268">
        <v>42005</v>
      </c>
      <c r="F63" s="268">
        <v>43100</v>
      </c>
      <c r="G63" s="268">
        <v>42005</v>
      </c>
      <c r="H63" s="158">
        <v>43100</v>
      </c>
      <c r="I63" s="156">
        <v>1378.5</v>
      </c>
      <c r="J63" s="154">
        <v>1378.5</v>
      </c>
      <c r="K63" s="154">
        <v>1378.5</v>
      </c>
      <c r="L63" s="154">
        <f t="shared" si="8"/>
        <v>100</v>
      </c>
      <c r="M63" s="159">
        <f t="shared" si="9"/>
        <v>100</v>
      </c>
      <c r="N63" s="157"/>
      <c r="O63" s="270"/>
      <c r="P63" s="157"/>
    </row>
    <row r="64" spans="1:16" ht="44.25" customHeight="1" thickBot="1" x14ac:dyDescent="0.3">
      <c r="A64" s="99" t="s">
        <v>320</v>
      </c>
      <c r="B64" s="8" t="s">
        <v>452</v>
      </c>
      <c r="C64" s="382" t="s">
        <v>82</v>
      </c>
      <c r="D64" s="26" t="s">
        <v>313</v>
      </c>
      <c r="E64" s="27" t="s">
        <v>313</v>
      </c>
      <c r="F64" s="27" t="s">
        <v>313</v>
      </c>
      <c r="G64" s="27" t="s">
        <v>313</v>
      </c>
      <c r="H64" s="47" t="s">
        <v>313</v>
      </c>
      <c r="I64" s="276">
        <f>I65+I66+I67+I68+I69</f>
        <v>11376.3</v>
      </c>
      <c r="J64" s="276">
        <f>J65+J66+J67+J68+J69</f>
        <v>11376.3</v>
      </c>
      <c r="K64" s="276">
        <f>K65+K66+K67+K68+K69</f>
        <v>11376.3</v>
      </c>
      <c r="L64" s="95">
        <f t="shared" si="8"/>
        <v>100</v>
      </c>
      <c r="M64" s="95">
        <f t="shared" si="9"/>
        <v>100</v>
      </c>
      <c r="N64" s="15">
        <f>N65+N66+N67+N68+N69</f>
        <v>97.86999999999999</v>
      </c>
      <c r="O64" s="15">
        <f>O65+O66+O67+O68+O69</f>
        <v>97.86999999999999</v>
      </c>
      <c r="P64" s="34">
        <v>100</v>
      </c>
    </row>
    <row r="65" spans="1:16" ht="48.75" customHeight="1" x14ac:dyDescent="0.25">
      <c r="A65" s="273" t="s">
        <v>340</v>
      </c>
      <c r="B65" s="196" t="s">
        <v>460</v>
      </c>
      <c r="C65" s="383" t="s">
        <v>82</v>
      </c>
      <c r="D65" s="270" t="s">
        <v>435</v>
      </c>
      <c r="E65" s="268">
        <v>42005</v>
      </c>
      <c r="F65" s="268">
        <v>43100</v>
      </c>
      <c r="G65" s="268">
        <v>42005</v>
      </c>
      <c r="H65" s="158">
        <v>43100</v>
      </c>
      <c r="I65" s="156">
        <v>7555</v>
      </c>
      <c r="J65" s="154">
        <v>7555</v>
      </c>
      <c r="K65" s="154">
        <v>7555</v>
      </c>
      <c r="L65" s="154">
        <f t="shared" si="8"/>
        <v>100</v>
      </c>
      <c r="M65" s="159">
        <f t="shared" si="9"/>
        <v>100</v>
      </c>
      <c r="N65" s="157"/>
      <c r="O65" s="270"/>
      <c r="P65" s="160"/>
    </row>
    <row r="66" spans="1:16" ht="75.75" customHeight="1" x14ac:dyDescent="0.25">
      <c r="A66" s="264" t="s">
        <v>341</v>
      </c>
      <c r="B66" s="191" t="s">
        <v>461</v>
      </c>
      <c r="C66" s="379" t="s">
        <v>82</v>
      </c>
      <c r="D66" s="260" t="s">
        <v>435</v>
      </c>
      <c r="E66" s="267">
        <v>42005</v>
      </c>
      <c r="F66" s="267">
        <v>43100</v>
      </c>
      <c r="G66" s="267">
        <v>42005</v>
      </c>
      <c r="H66" s="153">
        <v>43100</v>
      </c>
      <c r="I66" s="311">
        <v>345</v>
      </c>
      <c r="J66" s="258">
        <v>345</v>
      </c>
      <c r="K66" s="258">
        <v>345</v>
      </c>
      <c r="L66" s="258">
        <f>K66/I66*100</f>
        <v>100</v>
      </c>
      <c r="M66" s="312">
        <f>K66/J66*100</f>
        <v>100</v>
      </c>
      <c r="N66" s="259"/>
      <c r="O66" s="260"/>
      <c r="P66" s="258"/>
    </row>
    <row r="67" spans="1:16" ht="63.75" customHeight="1" x14ac:dyDescent="0.25">
      <c r="A67" s="264" t="s">
        <v>342</v>
      </c>
      <c r="B67" s="191" t="s">
        <v>462</v>
      </c>
      <c r="C67" s="379" t="s">
        <v>82</v>
      </c>
      <c r="D67" s="260" t="s">
        <v>435</v>
      </c>
      <c r="E67" s="267">
        <v>42005</v>
      </c>
      <c r="F67" s="267">
        <v>43100</v>
      </c>
      <c r="G67" s="267">
        <v>42005</v>
      </c>
      <c r="H67" s="153">
        <v>43100</v>
      </c>
      <c r="I67" s="311">
        <v>784</v>
      </c>
      <c r="J67" s="258">
        <v>784</v>
      </c>
      <c r="K67" s="258">
        <v>784</v>
      </c>
      <c r="L67" s="258">
        <f>K67/I67*100</f>
        <v>100</v>
      </c>
      <c r="M67" s="312">
        <f>K67/J67*100</f>
        <v>100</v>
      </c>
      <c r="N67" s="259">
        <v>25.3</v>
      </c>
      <c r="O67" s="258">
        <v>25.3</v>
      </c>
      <c r="P67" s="258">
        <f>O67/N67*100</f>
        <v>100</v>
      </c>
    </row>
    <row r="68" spans="1:16" ht="61.5" customHeight="1" x14ac:dyDescent="0.25">
      <c r="A68" s="264" t="s">
        <v>343</v>
      </c>
      <c r="B68" s="191" t="s">
        <v>463</v>
      </c>
      <c r="C68" s="379" t="s">
        <v>82</v>
      </c>
      <c r="D68" s="260" t="s">
        <v>435</v>
      </c>
      <c r="E68" s="267">
        <v>42005</v>
      </c>
      <c r="F68" s="267">
        <v>43100</v>
      </c>
      <c r="G68" s="267">
        <v>42005</v>
      </c>
      <c r="H68" s="153">
        <v>43100</v>
      </c>
      <c r="I68" s="311">
        <v>2683</v>
      </c>
      <c r="J68" s="258">
        <v>2683</v>
      </c>
      <c r="K68" s="258">
        <v>2683</v>
      </c>
      <c r="L68" s="258">
        <f>K68/I68*100</f>
        <v>100</v>
      </c>
      <c r="M68" s="312">
        <f>K68/J68*100</f>
        <v>100</v>
      </c>
      <c r="N68" s="259">
        <v>72.569999999999993</v>
      </c>
      <c r="O68" s="260">
        <v>72.569999999999993</v>
      </c>
      <c r="P68" s="258">
        <f>O68/N68*100</f>
        <v>100</v>
      </c>
    </row>
    <row r="69" spans="1:16" ht="45" customHeight="1" thickBot="1" x14ac:dyDescent="0.3">
      <c r="A69" s="264" t="s">
        <v>344</v>
      </c>
      <c r="B69" s="191" t="s">
        <v>464</v>
      </c>
      <c r="C69" s="379" t="s">
        <v>82</v>
      </c>
      <c r="D69" s="260" t="s">
        <v>435</v>
      </c>
      <c r="E69" s="267">
        <v>42005</v>
      </c>
      <c r="F69" s="267">
        <v>43100</v>
      </c>
      <c r="G69" s="267">
        <v>42005</v>
      </c>
      <c r="H69" s="153">
        <v>43100</v>
      </c>
      <c r="I69" s="186">
        <v>9.3000000000000007</v>
      </c>
      <c r="J69" s="187">
        <v>9.3000000000000007</v>
      </c>
      <c r="K69" s="187">
        <v>9.3000000000000007</v>
      </c>
      <c r="L69" s="187">
        <f>K69/I69*100</f>
        <v>100</v>
      </c>
      <c r="M69" s="188">
        <f>K69/J69*100</f>
        <v>100</v>
      </c>
      <c r="N69" s="259"/>
      <c r="O69" s="260"/>
      <c r="P69" s="258"/>
    </row>
    <row r="72" spans="1:16" ht="15.75" x14ac:dyDescent="0.25">
      <c r="B72" s="759" t="s">
        <v>77</v>
      </c>
      <c r="C72" s="759"/>
      <c r="D72" s="759"/>
      <c r="E72" s="390"/>
      <c r="F72" s="390"/>
      <c r="G72" s="390"/>
      <c r="H72" s="760" t="s">
        <v>73</v>
      </c>
      <c r="I72" s="760"/>
      <c r="J72" s="760"/>
    </row>
    <row r="73" spans="1:16" ht="15.75" x14ac:dyDescent="0.25">
      <c r="B73" s="391"/>
      <c r="C73" s="391"/>
      <c r="D73" s="391"/>
      <c r="E73" s="761" t="s">
        <v>74</v>
      </c>
      <c r="F73" s="761"/>
      <c r="G73" s="392"/>
      <c r="H73" s="762" t="s">
        <v>35</v>
      </c>
      <c r="I73" s="762"/>
      <c r="J73" s="762"/>
    </row>
    <row r="74" spans="1:16" ht="15.75" x14ac:dyDescent="0.25">
      <c r="B74" s="391"/>
      <c r="C74" s="391"/>
      <c r="D74" s="391"/>
      <c r="E74" s="393"/>
      <c r="F74" s="393"/>
      <c r="G74" s="392"/>
      <c r="H74" s="393"/>
      <c r="I74" s="393"/>
      <c r="J74" s="393"/>
    </row>
    <row r="75" spans="1:16" ht="15.75" x14ac:dyDescent="0.25">
      <c r="B75" s="394" t="s">
        <v>75</v>
      </c>
      <c r="C75" s="390"/>
      <c r="D75" s="390"/>
      <c r="E75" s="390"/>
      <c r="F75" s="390"/>
      <c r="G75" s="390"/>
      <c r="H75" s="760" t="s">
        <v>76</v>
      </c>
      <c r="I75" s="760"/>
      <c r="J75" s="760"/>
    </row>
    <row r="76" spans="1:16" ht="15.75" x14ac:dyDescent="0.25">
      <c r="B76" s="395"/>
      <c r="C76" s="391"/>
      <c r="D76" s="391"/>
      <c r="E76" s="761" t="s">
        <v>74</v>
      </c>
      <c r="F76" s="761"/>
      <c r="G76" s="392"/>
      <c r="H76" s="761" t="s">
        <v>35</v>
      </c>
      <c r="I76" s="761"/>
      <c r="J76" s="761"/>
    </row>
    <row r="77" spans="1:16" ht="15.75" x14ac:dyDescent="0.25">
      <c r="B77" s="396" t="s">
        <v>779</v>
      </c>
      <c r="C77" s="395"/>
      <c r="D77" s="395"/>
      <c r="E77" s="395"/>
      <c r="F77" s="395"/>
      <c r="G77" s="395"/>
      <c r="H77" s="395"/>
      <c r="I77" s="397"/>
      <c r="J77" s="397"/>
    </row>
    <row r="78" spans="1:16" x14ac:dyDescent="0.25">
      <c r="B78" s="201"/>
      <c r="C78" s="201"/>
      <c r="D78" s="201"/>
      <c r="E78" s="201"/>
      <c r="F78" s="217"/>
      <c r="G78" s="201"/>
      <c r="H78" s="282"/>
      <c r="I78" s="282"/>
      <c r="J78" s="282"/>
    </row>
  </sheetData>
  <autoFilter ref="A1:P70">
    <filterColumn colId="12" showButton="0"/>
    <filterColumn colId="13" showButton="0"/>
    <filterColumn colId="14" showButton="0"/>
  </autoFilter>
  <mergeCells count="67">
    <mergeCell ref="E76:F76"/>
    <mergeCell ref="H76:J76"/>
    <mergeCell ref="G31:G33"/>
    <mergeCell ref="I31:I33"/>
    <mergeCell ref="J31:J33"/>
    <mergeCell ref="H75:J75"/>
    <mergeCell ref="B72:D72"/>
    <mergeCell ref="H72:J72"/>
    <mergeCell ref="E73:F73"/>
    <mergeCell ref="H73:J73"/>
    <mergeCell ref="O25:O26"/>
    <mergeCell ref="F31:F33"/>
    <mergeCell ref="H31:H33"/>
    <mergeCell ref="K31:K33"/>
    <mergeCell ref="O31:O33"/>
    <mergeCell ref="L31:L33"/>
    <mergeCell ref="M31:M33"/>
    <mergeCell ref="N31:N33"/>
    <mergeCell ref="G25:G26"/>
    <mergeCell ref="H25:H26"/>
    <mergeCell ref="J25:J26"/>
    <mergeCell ref="C25:C26"/>
    <mergeCell ref="P25:P26"/>
    <mergeCell ref="O16:O17"/>
    <mergeCell ref="M16:M17"/>
    <mergeCell ref="A31:A33"/>
    <mergeCell ref="B31:B33"/>
    <mergeCell ref="C31:C33"/>
    <mergeCell ref="D31:D33"/>
    <mergeCell ref="E31:E33"/>
    <mergeCell ref="I25:I26"/>
    <mergeCell ref="P31:P33"/>
    <mergeCell ref="N25:N26"/>
    <mergeCell ref="K25:K26"/>
    <mergeCell ref="L25:L26"/>
    <mergeCell ref="M25:M26"/>
    <mergeCell ref="E25:E26"/>
    <mergeCell ref="F25:F26"/>
    <mergeCell ref="C16:C17"/>
    <mergeCell ref="D16:D17"/>
    <mergeCell ref="A16:A17"/>
    <mergeCell ref="E16:E17"/>
    <mergeCell ref="F16:F17"/>
    <mergeCell ref="D25:D26"/>
    <mergeCell ref="A25:A26"/>
    <mergeCell ref="B25:B26"/>
    <mergeCell ref="M1:P1"/>
    <mergeCell ref="M2:P2"/>
    <mergeCell ref="A3:P3"/>
    <mergeCell ref="A4:P4"/>
    <mergeCell ref="B16:B17"/>
    <mergeCell ref="G16:G17"/>
    <mergeCell ref="H16:H17"/>
    <mergeCell ref="A6:P6"/>
    <mergeCell ref="A8:A9"/>
    <mergeCell ref="B8:B9"/>
    <mergeCell ref="D8:D9"/>
    <mergeCell ref="E8:F8"/>
    <mergeCell ref="I8:M8"/>
    <mergeCell ref="N8:P8"/>
    <mergeCell ref="I16:I17"/>
    <mergeCell ref="J16:J17"/>
    <mergeCell ref="G8:H8"/>
    <mergeCell ref="P16:P17"/>
    <mergeCell ref="N16:N17"/>
    <mergeCell ref="K16:K17"/>
    <mergeCell ref="L16:L17"/>
  </mergeCells>
  <phoneticPr fontId="76" type="noConversion"/>
  <pageMargins left="0.70866141732283472" right="0" top="1.0629921259842521" bottom="0.39370078740157483" header="0" footer="0"/>
  <pageSetup scale="55" fitToHeight="4" orientation="landscape" r:id="rId1"/>
  <rowBreaks count="3" manualBreakCount="3">
    <brk id="20" max="16383" man="1"/>
    <brk id="33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CC3399"/>
    <pageSetUpPr fitToPage="1"/>
  </sheetPr>
  <dimension ref="A1:N78"/>
  <sheetViews>
    <sheetView tabSelected="1" zoomScale="124" zoomScaleNormal="124" zoomScaleSheetLayoutView="70" workbookViewId="0">
      <pane ySplit="7" topLeftCell="A8" activePane="bottomLeft" state="frozen"/>
      <selection pane="bottomLeft" activeCell="F9" sqref="F9"/>
    </sheetView>
  </sheetViews>
  <sheetFormatPr defaultRowHeight="15" x14ac:dyDescent="0.25"/>
  <cols>
    <col min="1" max="1" width="11.85546875" customWidth="1"/>
    <col min="2" max="2" width="34.28515625" customWidth="1"/>
    <col min="3" max="3" width="16.28515625" customWidth="1"/>
    <col min="5" max="5" width="12.28515625" customWidth="1"/>
    <col min="6" max="6" width="10.85546875" customWidth="1"/>
    <col min="7" max="7" width="10.7109375" customWidth="1"/>
    <col min="8" max="8" width="10.140625" customWidth="1"/>
    <col min="9" max="9" width="23.140625" customWidth="1"/>
  </cols>
  <sheetData>
    <row r="1" spans="1:9" ht="60.75" customHeight="1" x14ac:dyDescent="0.25">
      <c r="G1" s="738" t="s">
        <v>106</v>
      </c>
      <c r="H1" s="738"/>
      <c r="I1" s="738"/>
    </row>
    <row r="2" spans="1:9" ht="36.75" customHeight="1" x14ac:dyDescent="0.25">
      <c r="A2" s="767" t="s">
        <v>768</v>
      </c>
      <c r="B2" s="767"/>
      <c r="C2" s="767"/>
      <c r="D2" s="767"/>
      <c r="E2" s="767"/>
      <c r="F2" s="767"/>
      <c r="G2" s="767"/>
      <c r="H2" s="767"/>
      <c r="I2" s="767"/>
    </row>
    <row r="3" spans="1:9" ht="28.5" customHeight="1" thickBot="1" x14ac:dyDescent="0.3">
      <c r="A3" s="54"/>
      <c r="B3" s="54"/>
      <c r="C3" s="54"/>
      <c r="D3" s="54"/>
      <c r="E3" s="55"/>
      <c r="F3" s="55"/>
      <c r="G3" s="55"/>
      <c r="H3" s="55"/>
      <c r="I3" s="54"/>
    </row>
    <row r="4" spans="1:9" ht="15" customHeight="1" thickBot="1" x14ac:dyDescent="0.3">
      <c r="A4" s="197" t="s">
        <v>321</v>
      </c>
      <c r="B4" s="768" t="s">
        <v>323</v>
      </c>
      <c r="C4" s="768" t="s">
        <v>466</v>
      </c>
      <c r="D4" s="768" t="s">
        <v>324</v>
      </c>
      <c r="E4" s="773" t="s">
        <v>325</v>
      </c>
      <c r="F4" s="774"/>
      <c r="G4" s="774"/>
      <c r="H4" s="775"/>
      <c r="I4" s="776" t="s">
        <v>326</v>
      </c>
    </row>
    <row r="5" spans="1:9" ht="15.75" thickBot="1" x14ac:dyDescent="0.3">
      <c r="A5" s="198" t="s">
        <v>322</v>
      </c>
      <c r="B5" s="769"/>
      <c r="C5" s="769"/>
      <c r="D5" s="769"/>
      <c r="E5" s="779" t="s">
        <v>785</v>
      </c>
      <c r="F5" s="781" t="s">
        <v>53</v>
      </c>
      <c r="G5" s="782"/>
      <c r="H5" s="783"/>
      <c r="I5" s="777"/>
    </row>
    <row r="6" spans="1:9" ht="37.5" customHeight="1" thickBot="1" x14ac:dyDescent="0.3">
      <c r="A6" s="51"/>
      <c r="B6" s="770"/>
      <c r="C6" s="770"/>
      <c r="D6" s="770"/>
      <c r="E6" s="780"/>
      <c r="F6" s="245" t="s">
        <v>327</v>
      </c>
      <c r="G6" s="246" t="s">
        <v>328</v>
      </c>
      <c r="H6" s="10" t="s">
        <v>329</v>
      </c>
      <c r="I6" s="778"/>
    </row>
    <row r="7" spans="1:9" ht="15.75" thickBot="1" x14ac:dyDescent="0.3">
      <c r="A7" s="56">
        <v>1</v>
      </c>
      <c r="B7" s="56">
        <v>2</v>
      </c>
      <c r="C7" s="57">
        <v>3</v>
      </c>
      <c r="D7" s="57">
        <v>4</v>
      </c>
      <c r="E7" s="9">
        <v>5</v>
      </c>
      <c r="F7" s="57">
        <v>6</v>
      </c>
      <c r="G7" s="199">
        <v>7</v>
      </c>
      <c r="H7" s="9">
        <v>8</v>
      </c>
      <c r="I7" s="57">
        <v>9</v>
      </c>
    </row>
    <row r="8" spans="1:9" ht="27.75" customHeight="1" x14ac:dyDescent="0.25">
      <c r="A8" s="640"/>
      <c r="B8" s="784" t="s">
        <v>783</v>
      </c>
      <c r="C8" s="785"/>
      <c r="D8" s="785"/>
      <c r="E8" s="785"/>
      <c r="F8" s="785"/>
      <c r="G8" s="785"/>
      <c r="H8" s="785"/>
      <c r="I8" s="786"/>
    </row>
    <row r="9" spans="1:9" ht="57.75" customHeight="1" x14ac:dyDescent="0.25">
      <c r="A9" s="901" t="s">
        <v>314</v>
      </c>
      <c r="B9" s="793" t="s">
        <v>784</v>
      </c>
      <c r="C9" s="794"/>
      <c r="D9" s="681"/>
      <c r="E9" s="682"/>
      <c r="F9" s="683"/>
      <c r="G9" s="683"/>
      <c r="H9" s="683"/>
      <c r="I9" s="684"/>
    </row>
    <row r="10" spans="1:9" ht="77.25" customHeight="1" x14ac:dyDescent="0.25">
      <c r="A10" s="685"/>
      <c r="B10" s="692" t="s">
        <v>828</v>
      </c>
      <c r="C10" s="685" t="s">
        <v>313</v>
      </c>
      <c r="D10" s="686" t="s">
        <v>474</v>
      </c>
      <c r="E10" s="687">
        <v>99.72</v>
      </c>
      <c r="F10" s="688">
        <v>100</v>
      </c>
      <c r="G10" s="689">
        <v>100</v>
      </c>
      <c r="H10" s="687">
        <v>100</v>
      </c>
      <c r="I10" s="690" t="s">
        <v>470</v>
      </c>
    </row>
    <row r="11" spans="1:9" ht="77.25" customHeight="1" x14ac:dyDescent="0.25">
      <c r="A11" s="900" t="s">
        <v>829</v>
      </c>
      <c r="B11" s="692" t="s">
        <v>830</v>
      </c>
      <c r="C11" s="685"/>
      <c r="D11" s="693" t="s">
        <v>467</v>
      </c>
      <c r="E11" s="694">
        <v>35703</v>
      </c>
      <c r="F11" s="695">
        <v>40574</v>
      </c>
      <c r="G11" s="104">
        <v>34526</v>
      </c>
      <c r="H11" s="679">
        <v>85.09</v>
      </c>
      <c r="I11" s="690"/>
    </row>
    <row r="12" spans="1:9" ht="63.75" x14ac:dyDescent="0.25">
      <c r="A12" s="58" t="s">
        <v>346</v>
      </c>
      <c r="B12" s="92" t="s">
        <v>786</v>
      </c>
      <c r="C12" s="102" t="s">
        <v>468</v>
      </c>
      <c r="D12" s="103" t="s">
        <v>467</v>
      </c>
      <c r="E12" s="104">
        <v>643</v>
      </c>
      <c r="F12" s="691">
        <v>650</v>
      </c>
      <c r="G12" s="104">
        <v>680</v>
      </c>
      <c r="H12" s="696">
        <f>G12/F12*100</f>
        <v>104.61538461538463</v>
      </c>
      <c r="I12" s="71" t="s">
        <v>470</v>
      </c>
    </row>
    <row r="13" spans="1:9" ht="38.25" x14ac:dyDescent="0.25">
      <c r="A13" s="58" t="s">
        <v>347</v>
      </c>
      <c r="B13" s="92" t="s">
        <v>831</v>
      </c>
      <c r="C13" s="102" t="s">
        <v>468</v>
      </c>
      <c r="D13" s="103" t="s">
        <v>467</v>
      </c>
      <c r="E13" s="104">
        <v>17385</v>
      </c>
      <c r="F13" s="105">
        <v>19655</v>
      </c>
      <c r="G13" s="104">
        <v>16385</v>
      </c>
      <c r="H13" s="697">
        <v>83.4</v>
      </c>
      <c r="I13" s="68" t="s">
        <v>470</v>
      </c>
    </row>
    <row r="14" spans="1:9" ht="76.5" x14ac:dyDescent="0.25">
      <c r="A14" s="59" t="s">
        <v>348</v>
      </c>
      <c r="B14" s="92" t="s">
        <v>787</v>
      </c>
      <c r="C14" s="102" t="s">
        <v>468</v>
      </c>
      <c r="D14" s="103" t="s">
        <v>467</v>
      </c>
      <c r="E14" s="104">
        <v>9</v>
      </c>
      <c r="F14" s="106">
        <v>10</v>
      </c>
      <c r="G14" s="104">
        <v>10</v>
      </c>
      <c r="H14" s="194">
        <f t="shared" ref="H14:H62" si="0">G14/F14*100</f>
        <v>100</v>
      </c>
      <c r="I14" s="333" t="s">
        <v>470</v>
      </c>
    </row>
    <row r="15" spans="1:9" ht="51" x14ac:dyDescent="0.25">
      <c r="A15" s="59" t="s">
        <v>349</v>
      </c>
      <c r="B15" s="92" t="s">
        <v>832</v>
      </c>
      <c r="C15" s="102" t="s">
        <v>468</v>
      </c>
      <c r="D15" s="103" t="s">
        <v>467</v>
      </c>
      <c r="E15" s="104">
        <v>222</v>
      </c>
      <c r="F15" s="106">
        <v>199</v>
      </c>
      <c r="G15" s="104">
        <v>237</v>
      </c>
      <c r="H15" s="697">
        <f>G15/F15*100</f>
        <v>119.09547738693466</v>
      </c>
      <c r="I15" s="68" t="s">
        <v>470</v>
      </c>
    </row>
    <row r="16" spans="1:9" ht="69.75" customHeight="1" x14ac:dyDescent="0.25">
      <c r="A16" s="59" t="s">
        <v>350</v>
      </c>
      <c r="B16" s="92" t="s">
        <v>833</v>
      </c>
      <c r="C16" s="698" t="s">
        <v>469</v>
      </c>
      <c r="D16" s="103" t="s">
        <v>467</v>
      </c>
      <c r="E16" s="104">
        <v>1</v>
      </c>
      <c r="F16" s="106">
        <v>1</v>
      </c>
      <c r="G16" s="104">
        <v>0</v>
      </c>
      <c r="H16" s="194">
        <f t="shared" si="0"/>
        <v>0</v>
      </c>
      <c r="I16" s="426" t="s">
        <v>102</v>
      </c>
    </row>
    <row r="17" spans="1:9" ht="90" customHeight="1" x14ac:dyDescent="0.25">
      <c r="A17" s="59" t="s">
        <v>351</v>
      </c>
      <c r="B17" s="92" t="s">
        <v>788</v>
      </c>
      <c r="C17" s="102" t="s">
        <v>468</v>
      </c>
      <c r="D17" s="103" t="s">
        <v>467</v>
      </c>
      <c r="E17" s="104">
        <v>2</v>
      </c>
      <c r="F17" s="106">
        <v>3</v>
      </c>
      <c r="G17" s="104">
        <v>2</v>
      </c>
      <c r="H17" s="697">
        <f t="shared" si="0"/>
        <v>66.666666666666657</v>
      </c>
      <c r="I17" s="68" t="s">
        <v>470</v>
      </c>
    </row>
    <row r="18" spans="1:9" ht="92.25" customHeight="1" x14ac:dyDescent="0.25">
      <c r="A18" s="59" t="s">
        <v>352</v>
      </c>
      <c r="B18" s="92" t="s">
        <v>834</v>
      </c>
      <c r="C18" s="102" t="s">
        <v>468</v>
      </c>
      <c r="D18" s="103" t="s">
        <v>467</v>
      </c>
      <c r="E18" s="104">
        <v>0</v>
      </c>
      <c r="F18" s="106">
        <v>1</v>
      </c>
      <c r="G18" s="104">
        <v>1</v>
      </c>
      <c r="H18" s="194">
        <f t="shared" si="0"/>
        <v>100</v>
      </c>
      <c r="I18" s="68" t="s">
        <v>470</v>
      </c>
    </row>
    <row r="19" spans="1:9" ht="54.75" customHeight="1" x14ac:dyDescent="0.25">
      <c r="A19" s="59" t="s">
        <v>353</v>
      </c>
      <c r="B19" s="92" t="s">
        <v>835</v>
      </c>
      <c r="C19" s="102" t="s">
        <v>468</v>
      </c>
      <c r="D19" s="103" t="s">
        <v>467</v>
      </c>
      <c r="E19" s="104">
        <v>312</v>
      </c>
      <c r="F19" s="106">
        <v>440</v>
      </c>
      <c r="G19" s="104">
        <v>288</v>
      </c>
      <c r="H19" s="697">
        <v>65.5</v>
      </c>
      <c r="I19" s="68" t="s">
        <v>470</v>
      </c>
    </row>
    <row r="20" spans="1:9" ht="57" customHeight="1" x14ac:dyDescent="0.25">
      <c r="A20" s="424" t="s">
        <v>354</v>
      </c>
      <c r="B20" s="425" t="s">
        <v>789</v>
      </c>
      <c r="C20" s="102" t="s">
        <v>468</v>
      </c>
      <c r="D20" s="103" t="s">
        <v>467</v>
      </c>
      <c r="E20" s="104">
        <v>3</v>
      </c>
      <c r="F20" s="106">
        <v>4</v>
      </c>
      <c r="G20" s="104">
        <v>4</v>
      </c>
      <c r="H20" s="194">
        <v>100</v>
      </c>
      <c r="I20" s="68" t="s">
        <v>470</v>
      </c>
    </row>
    <row r="21" spans="1:9" ht="51" x14ac:dyDescent="0.25">
      <c r="A21" s="59" t="s">
        <v>355</v>
      </c>
      <c r="B21" s="92" t="s">
        <v>790</v>
      </c>
      <c r="C21" s="102" t="s">
        <v>468</v>
      </c>
      <c r="D21" s="103" t="s">
        <v>467</v>
      </c>
      <c r="E21" s="104">
        <v>131</v>
      </c>
      <c r="F21" s="106">
        <v>145</v>
      </c>
      <c r="G21" s="104">
        <v>112</v>
      </c>
      <c r="H21" s="697">
        <v>77.239999999999995</v>
      </c>
      <c r="I21" s="68" t="s">
        <v>470</v>
      </c>
    </row>
    <row r="22" spans="1:9" ht="144" customHeight="1" x14ac:dyDescent="0.25">
      <c r="A22" s="59" t="s">
        <v>356</v>
      </c>
      <c r="B22" s="92" t="s">
        <v>791</v>
      </c>
      <c r="C22" s="102" t="s">
        <v>468</v>
      </c>
      <c r="D22" s="103" t="s">
        <v>467</v>
      </c>
      <c r="E22" s="104">
        <v>28</v>
      </c>
      <c r="F22" s="106">
        <v>30</v>
      </c>
      <c r="G22" s="104">
        <v>28</v>
      </c>
      <c r="H22" s="697">
        <f>G22/F22*100</f>
        <v>93.333333333333329</v>
      </c>
      <c r="I22" s="68" t="s">
        <v>470</v>
      </c>
    </row>
    <row r="23" spans="1:9" ht="76.5" x14ac:dyDescent="0.25">
      <c r="A23" s="59" t="s">
        <v>357</v>
      </c>
      <c r="B23" s="92" t="s">
        <v>792</v>
      </c>
      <c r="C23" s="102" t="s">
        <v>468</v>
      </c>
      <c r="D23" s="103" t="s">
        <v>467</v>
      </c>
      <c r="E23" s="104">
        <v>1</v>
      </c>
      <c r="F23" s="106">
        <v>1</v>
      </c>
      <c r="G23" s="104">
        <v>1</v>
      </c>
      <c r="H23" s="194">
        <f t="shared" si="0"/>
        <v>100</v>
      </c>
      <c r="I23" s="68" t="s">
        <v>470</v>
      </c>
    </row>
    <row r="24" spans="1:9" ht="51" x14ac:dyDescent="0.25">
      <c r="A24" s="59" t="s">
        <v>358</v>
      </c>
      <c r="B24" s="92" t="s">
        <v>793</v>
      </c>
      <c r="C24" s="102" t="s">
        <v>468</v>
      </c>
      <c r="D24" s="103" t="s">
        <v>467</v>
      </c>
      <c r="E24" s="104">
        <v>4364</v>
      </c>
      <c r="F24" s="106">
        <v>4480</v>
      </c>
      <c r="G24" s="104">
        <v>4448</v>
      </c>
      <c r="H24" s="697">
        <v>99.3</v>
      </c>
      <c r="I24" s="68" t="s">
        <v>470</v>
      </c>
    </row>
    <row r="25" spans="1:9" ht="45" customHeight="1" x14ac:dyDescent="0.25">
      <c r="A25" s="59" t="s">
        <v>359</v>
      </c>
      <c r="B25" s="92" t="s">
        <v>794</v>
      </c>
      <c r="C25" s="102" t="s">
        <v>468</v>
      </c>
      <c r="D25" s="103" t="s">
        <v>467</v>
      </c>
      <c r="E25" s="104">
        <v>3</v>
      </c>
      <c r="F25" s="106">
        <v>3</v>
      </c>
      <c r="G25" s="104">
        <v>3</v>
      </c>
      <c r="H25" s="194">
        <f t="shared" si="0"/>
        <v>100</v>
      </c>
      <c r="I25" s="68" t="s">
        <v>470</v>
      </c>
    </row>
    <row r="26" spans="1:9" ht="50.25" customHeight="1" x14ac:dyDescent="0.25">
      <c r="A26" s="59" t="s">
        <v>360</v>
      </c>
      <c r="B26" s="92" t="s">
        <v>795</v>
      </c>
      <c r="C26" s="102" t="s">
        <v>468</v>
      </c>
      <c r="D26" s="103" t="s">
        <v>467</v>
      </c>
      <c r="E26" s="104">
        <v>115</v>
      </c>
      <c r="F26" s="106">
        <v>121</v>
      </c>
      <c r="G26" s="104">
        <v>121</v>
      </c>
      <c r="H26" s="194">
        <v>100</v>
      </c>
      <c r="I26" s="315" t="s">
        <v>470</v>
      </c>
    </row>
    <row r="27" spans="1:9" ht="66" customHeight="1" x14ac:dyDescent="0.25">
      <c r="A27" s="59" t="s">
        <v>361</v>
      </c>
      <c r="B27" s="92" t="s">
        <v>836</v>
      </c>
      <c r="C27" s="641" t="s">
        <v>469</v>
      </c>
      <c r="D27" s="103" t="s">
        <v>467</v>
      </c>
      <c r="E27" s="104">
        <v>0</v>
      </c>
      <c r="F27" s="106">
        <v>0</v>
      </c>
      <c r="G27" s="104">
        <v>0</v>
      </c>
      <c r="H27" s="194">
        <v>0</v>
      </c>
      <c r="I27" s="68" t="s">
        <v>103</v>
      </c>
    </row>
    <row r="28" spans="1:9" ht="67.5" customHeight="1" x14ac:dyDescent="0.25">
      <c r="A28" s="59" t="s">
        <v>362</v>
      </c>
      <c r="B28" s="92" t="s">
        <v>796</v>
      </c>
      <c r="C28" s="102" t="s">
        <v>468</v>
      </c>
      <c r="D28" s="103" t="s">
        <v>467</v>
      </c>
      <c r="E28" s="104">
        <v>1200</v>
      </c>
      <c r="F28" s="106">
        <v>1190</v>
      </c>
      <c r="G28" s="104">
        <v>1201</v>
      </c>
      <c r="H28" s="697">
        <f t="shared" ref="H28:H34" si="1">G28/F28*100</f>
        <v>100.92436974789916</v>
      </c>
      <c r="I28" s="68" t="s">
        <v>470</v>
      </c>
    </row>
    <row r="29" spans="1:9" ht="70.5" customHeight="1" x14ac:dyDescent="0.25">
      <c r="A29" s="59" t="s">
        <v>363</v>
      </c>
      <c r="B29" s="92" t="s">
        <v>797</v>
      </c>
      <c r="C29" s="102" t="s">
        <v>468</v>
      </c>
      <c r="D29" s="103" t="s">
        <v>467</v>
      </c>
      <c r="E29" s="104">
        <v>8230</v>
      </c>
      <c r="F29" s="106">
        <v>8800</v>
      </c>
      <c r="G29" s="104">
        <v>7799</v>
      </c>
      <c r="H29" s="697">
        <f t="shared" si="1"/>
        <v>88.625</v>
      </c>
      <c r="I29" s="68" t="s">
        <v>470</v>
      </c>
    </row>
    <row r="30" spans="1:9" ht="76.5" x14ac:dyDescent="0.25">
      <c r="A30" s="59" t="s">
        <v>364</v>
      </c>
      <c r="B30" s="92" t="s">
        <v>798</v>
      </c>
      <c r="C30" s="102" t="s">
        <v>468</v>
      </c>
      <c r="D30" s="103" t="s">
        <v>467</v>
      </c>
      <c r="E30" s="104">
        <v>218</v>
      </c>
      <c r="F30" s="106">
        <v>250</v>
      </c>
      <c r="G30" s="104">
        <v>220</v>
      </c>
      <c r="H30" s="194">
        <f t="shared" si="1"/>
        <v>88</v>
      </c>
      <c r="I30" s="68" t="s">
        <v>470</v>
      </c>
    </row>
    <row r="31" spans="1:9" ht="72.75" customHeight="1" x14ac:dyDescent="0.25">
      <c r="A31" s="59" t="s">
        <v>365</v>
      </c>
      <c r="B31" s="92" t="s">
        <v>799</v>
      </c>
      <c r="C31" s="102" t="s">
        <v>468</v>
      </c>
      <c r="D31" s="103" t="s">
        <v>467</v>
      </c>
      <c r="E31" s="104">
        <v>1053</v>
      </c>
      <c r="F31" s="106">
        <v>955</v>
      </c>
      <c r="G31" s="104">
        <v>1157</v>
      </c>
      <c r="H31" s="697">
        <v>121.2</v>
      </c>
      <c r="I31" s="68" t="s">
        <v>470</v>
      </c>
    </row>
    <row r="32" spans="1:9" ht="69" customHeight="1" x14ac:dyDescent="0.25">
      <c r="A32" s="59" t="s">
        <v>366</v>
      </c>
      <c r="B32" s="92" t="s">
        <v>800</v>
      </c>
      <c r="C32" s="102" t="s">
        <v>468</v>
      </c>
      <c r="D32" s="103" t="s">
        <v>467</v>
      </c>
      <c r="E32" s="183">
        <v>1166</v>
      </c>
      <c r="F32" s="107">
        <v>1310</v>
      </c>
      <c r="G32" s="104">
        <v>1157</v>
      </c>
      <c r="H32" s="696">
        <f t="shared" si="1"/>
        <v>88.320610687022906</v>
      </c>
      <c r="I32" s="68" t="s">
        <v>470</v>
      </c>
    </row>
    <row r="33" spans="1:9" ht="38.25" customHeight="1" x14ac:dyDescent="0.25">
      <c r="A33" s="59" t="s">
        <v>367</v>
      </c>
      <c r="B33" s="92" t="s">
        <v>801</v>
      </c>
      <c r="C33" s="102" t="s">
        <v>468</v>
      </c>
      <c r="D33" s="103" t="s">
        <v>467</v>
      </c>
      <c r="E33" s="104">
        <v>96</v>
      </c>
      <c r="F33" s="107">
        <v>110</v>
      </c>
      <c r="G33" s="104">
        <v>98</v>
      </c>
      <c r="H33" s="696">
        <v>89.1</v>
      </c>
      <c r="I33" s="68" t="s">
        <v>470</v>
      </c>
    </row>
    <row r="34" spans="1:9" ht="101.25" customHeight="1" x14ac:dyDescent="0.25">
      <c r="A34" s="59" t="s">
        <v>368</v>
      </c>
      <c r="B34" s="92" t="s">
        <v>802</v>
      </c>
      <c r="C34" s="102" t="s">
        <v>468</v>
      </c>
      <c r="D34" s="103" t="s">
        <v>467</v>
      </c>
      <c r="E34" s="104">
        <v>257</v>
      </c>
      <c r="F34" s="107">
        <v>215</v>
      </c>
      <c r="G34" s="104">
        <v>195</v>
      </c>
      <c r="H34" s="696">
        <f t="shared" si="1"/>
        <v>90.697674418604649</v>
      </c>
      <c r="I34" s="68" t="s">
        <v>470</v>
      </c>
    </row>
    <row r="35" spans="1:9" ht="69.75" customHeight="1" x14ac:dyDescent="0.25">
      <c r="A35" s="52" t="s">
        <v>582</v>
      </c>
      <c r="B35" s="93" t="s">
        <v>803</v>
      </c>
      <c r="C35" s="108" t="s">
        <v>468</v>
      </c>
      <c r="D35" s="109" t="s">
        <v>467</v>
      </c>
      <c r="E35" s="110">
        <v>55</v>
      </c>
      <c r="F35" s="111">
        <v>57</v>
      </c>
      <c r="G35" s="237">
        <v>54</v>
      </c>
      <c r="H35" s="699">
        <f t="shared" si="0"/>
        <v>94.73684210526315</v>
      </c>
      <c r="I35" s="68" t="s">
        <v>470</v>
      </c>
    </row>
    <row r="36" spans="1:9" ht="52.5" customHeight="1" x14ac:dyDescent="0.25">
      <c r="A36" s="52" t="s">
        <v>726</v>
      </c>
      <c r="B36" s="195" t="s">
        <v>837</v>
      </c>
      <c r="C36" s="108" t="s">
        <v>468</v>
      </c>
      <c r="D36" s="109" t="s">
        <v>467</v>
      </c>
      <c r="E36" s="110">
        <v>2</v>
      </c>
      <c r="F36" s="111">
        <v>90</v>
      </c>
      <c r="G36" s="110">
        <v>1</v>
      </c>
      <c r="H36" s="699">
        <f t="shared" si="0"/>
        <v>1.1111111111111112</v>
      </c>
      <c r="I36" s="68" t="s">
        <v>470</v>
      </c>
    </row>
    <row r="37" spans="1:9" ht="60" hidden="1" x14ac:dyDescent="0.25">
      <c r="A37" s="52" t="s">
        <v>726</v>
      </c>
      <c r="B37" s="255" t="s">
        <v>27</v>
      </c>
      <c r="C37" s="108" t="s">
        <v>468</v>
      </c>
      <c r="D37" s="109" t="s">
        <v>467</v>
      </c>
      <c r="E37" s="110">
        <v>0</v>
      </c>
      <c r="F37" s="111"/>
      <c r="G37" s="110"/>
      <c r="H37" s="193" t="e">
        <f>G37/F37*100</f>
        <v>#DIV/0!</v>
      </c>
      <c r="I37" s="68" t="s">
        <v>470</v>
      </c>
    </row>
    <row r="38" spans="1:9" ht="33.75" customHeight="1" x14ac:dyDescent="0.25">
      <c r="A38" s="52" t="s">
        <v>25</v>
      </c>
      <c r="B38" s="700" t="s">
        <v>838</v>
      </c>
      <c r="C38" s="108" t="s">
        <v>468</v>
      </c>
      <c r="D38" s="109" t="s">
        <v>467</v>
      </c>
      <c r="E38" s="110">
        <v>210</v>
      </c>
      <c r="F38" s="111">
        <v>335</v>
      </c>
      <c r="G38" s="110">
        <v>324</v>
      </c>
      <c r="H38" s="699">
        <f>G38/F38*100</f>
        <v>96.71641791044776</v>
      </c>
      <c r="I38" s="68" t="s">
        <v>470</v>
      </c>
    </row>
    <row r="39" spans="1:9" ht="24" customHeight="1" x14ac:dyDescent="0.25">
      <c r="A39" s="52" t="s">
        <v>54</v>
      </c>
      <c r="B39" s="642" t="s">
        <v>839</v>
      </c>
      <c r="C39" s="108" t="s">
        <v>468</v>
      </c>
      <c r="D39" s="109" t="s">
        <v>467</v>
      </c>
      <c r="E39" s="110">
        <v>0</v>
      </c>
      <c r="F39" s="111">
        <v>1519</v>
      </c>
      <c r="G39" s="110">
        <v>0</v>
      </c>
      <c r="H39" s="193">
        <v>0</v>
      </c>
      <c r="I39" s="147" t="s">
        <v>470</v>
      </c>
    </row>
    <row r="40" spans="1:9" ht="24" customHeight="1" x14ac:dyDescent="0.25">
      <c r="A40" s="787" t="s">
        <v>804</v>
      </c>
      <c r="B40" s="788"/>
      <c r="C40" s="788"/>
      <c r="D40" s="788"/>
      <c r="E40" s="788"/>
      <c r="F40" s="788"/>
      <c r="G40" s="788"/>
      <c r="H40" s="788"/>
      <c r="I40" s="789"/>
    </row>
    <row r="41" spans="1:9" ht="55.5" customHeight="1" x14ac:dyDescent="0.25">
      <c r="A41" s="901" t="s">
        <v>317</v>
      </c>
      <c r="B41" s="801" t="s">
        <v>471</v>
      </c>
      <c r="C41" s="801"/>
      <c r="D41" s="643"/>
      <c r="E41" s="644"/>
      <c r="F41" s="645"/>
      <c r="G41" s="646"/>
      <c r="H41" s="646"/>
      <c r="I41" s="647"/>
    </row>
    <row r="42" spans="1:9" ht="55.5" customHeight="1" x14ac:dyDescent="0.25">
      <c r="A42" s="648"/>
      <c r="B42" s="650" t="s">
        <v>805</v>
      </c>
      <c r="C42" s="649"/>
      <c r="D42" s="651" t="s">
        <v>808</v>
      </c>
      <c r="E42" s="654">
        <v>25061</v>
      </c>
      <c r="F42" s="653">
        <v>30146</v>
      </c>
      <c r="G42" s="652">
        <v>20805</v>
      </c>
      <c r="H42" s="701">
        <v>69.099999999999994</v>
      </c>
      <c r="I42" s="647" t="s">
        <v>470</v>
      </c>
    </row>
    <row r="43" spans="1:9" ht="24" x14ac:dyDescent="0.25">
      <c r="A43" s="430" t="s">
        <v>345</v>
      </c>
      <c r="B43" s="196" t="s">
        <v>840</v>
      </c>
      <c r="C43" s="702" t="s">
        <v>469</v>
      </c>
      <c r="D43" s="66" t="s">
        <v>105</v>
      </c>
      <c r="E43" s="68">
        <v>0</v>
      </c>
      <c r="F43" s="67">
        <v>0</v>
      </c>
      <c r="G43" s="66">
        <v>0</v>
      </c>
      <c r="H43" s="66">
        <v>0</v>
      </c>
      <c r="I43" s="655" t="s">
        <v>470</v>
      </c>
    </row>
    <row r="44" spans="1:9" ht="60" x14ac:dyDescent="0.25">
      <c r="A44" s="430" t="s">
        <v>434</v>
      </c>
      <c r="B44" s="271" t="s">
        <v>806</v>
      </c>
      <c r="C44" s="428"/>
      <c r="D44" s="66" t="s">
        <v>807</v>
      </c>
      <c r="E44" s="66">
        <v>79</v>
      </c>
      <c r="F44" s="67">
        <v>89.5</v>
      </c>
      <c r="G44" s="545">
        <v>80</v>
      </c>
      <c r="H44" s="703">
        <v>89.4</v>
      </c>
      <c r="I44" s="655" t="s">
        <v>470</v>
      </c>
    </row>
    <row r="45" spans="1:9" ht="15.75" thickBot="1" x14ac:dyDescent="0.3">
      <c r="A45" s="790" t="s">
        <v>809</v>
      </c>
      <c r="B45" s="791"/>
      <c r="C45" s="791"/>
      <c r="D45" s="791"/>
      <c r="E45" s="791"/>
      <c r="F45" s="791"/>
      <c r="G45" s="791"/>
      <c r="H45" s="791"/>
      <c r="I45" s="792"/>
    </row>
    <row r="46" spans="1:9" ht="20.25" hidden="1" customHeight="1" thickBot="1" x14ac:dyDescent="0.3">
      <c r="A46" s="431"/>
      <c r="B46" s="427"/>
      <c r="C46" s="429"/>
      <c r="D46" s="331" t="s">
        <v>384</v>
      </c>
      <c r="E46" s="332">
        <v>3768</v>
      </c>
      <c r="F46" s="89">
        <v>2600</v>
      </c>
      <c r="G46" s="90">
        <f>'Мониторинг 2017г (по КП=АЦК)'!K47</f>
        <v>100.45</v>
      </c>
      <c r="H46" s="90">
        <f t="shared" si="0"/>
        <v>3.8634615384615385</v>
      </c>
      <c r="I46" s="88" t="s">
        <v>470</v>
      </c>
    </row>
    <row r="47" spans="1:9" ht="36.75" customHeight="1" thickBot="1" x14ac:dyDescent="0.3">
      <c r="A47" s="422" t="s">
        <v>318</v>
      </c>
      <c r="B47" s="802" t="s">
        <v>722</v>
      </c>
      <c r="C47" s="803"/>
      <c r="D47" s="423" t="s">
        <v>474</v>
      </c>
      <c r="E47" s="680">
        <v>104.71</v>
      </c>
      <c r="F47" s="632">
        <v>100</v>
      </c>
      <c r="G47" s="434">
        <v>100</v>
      </c>
      <c r="H47" s="433">
        <v>91.41</v>
      </c>
      <c r="I47" s="421" t="s">
        <v>470</v>
      </c>
    </row>
    <row r="48" spans="1:9" ht="93" customHeight="1" x14ac:dyDescent="0.25">
      <c r="A48" s="60" t="s">
        <v>337</v>
      </c>
      <c r="B48" s="196" t="s">
        <v>810</v>
      </c>
      <c r="C48" s="65" t="s">
        <v>468</v>
      </c>
      <c r="D48" s="75" t="s">
        <v>467</v>
      </c>
      <c r="E48" s="76">
        <v>1347</v>
      </c>
      <c r="F48" s="77">
        <v>1420</v>
      </c>
      <c r="G48" s="76">
        <v>1312</v>
      </c>
      <c r="H48" s="703">
        <v>92.4</v>
      </c>
      <c r="I48" s="68" t="s">
        <v>470</v>
      </c>
    </row>
    <row r="49" spans="1:9" ht="63" customHeight="1" x14ac:dyDescent="0.25">
      <c r="A49" s="61" t="s">
        <v>338</v>
      </c>
      <c r="B49" s="191" t="s">
        <v>811</v>
      </c>
      <c r="C49" s="78" t="s">
        <v>468</v>
      </c>
      <c r="D49" s="79" t="s">
        <v>467</v>
      </c>
      <c r="E49" s="82">
        <v>350</v>
      </c>
      <c r="F49" s="81">
        <v>370</v>
      </c>
      <c r="G49" s="82">
        <v>298</v>
      </c>
      <c r="H49" s="703">
        <f>G49/F49*100</f>
        <v>80.540540540540533</v>
      </c>
      <c r="I49" s="71" t="s">
        <v>470</v>
      </c>
    </row>
    <row r="50" spans="1:9" ht="61.5" customHeight="1" x14ac:dyDescent="0.25">
      <c r="A50" s="61" t="s">
        <v>376</v>
      </c>
      <c r="B50" s="191" t="s">
        <v>812</v>
      </c>
      <c r="C50" s="69" t="s">
        <v>468</v>
      </c>
      <c r="D50" s="79" t="s">
        <v>467</v>
      </c>
      <c r="E50" s="80">
        <v>43</v>
      </c>
      <c r="F50" s="83">
        <v>45</v>
      </c>
      <c r="G50" s="80">
        <v>43</v>
      </c>
      <c r="H50" s="703">
        <v>95.6</v>
      </c>
      <c r="I50" s="71" t="s">
        <v>470</v>
      </c>
    </row>
    <row r="51" spans="1:9" ht="35.25" customHeight="1" x14ac:dyDescent="0.25">
      <c r="A51" s="61" t="s">
        <v>377</v>
      </c>
      <c r="B51" s="656" t="s">
        <v>813</v>
      </c>
      <c r="C51" s="69" t="s">
        <v>468</v>
      </c>
      <c r="D51" s="79" t="s">
        <v>467</v>
      </c>
      <c r="E51" s="80">
        <v>188</v>
      </c>
      <c r="F51" s="83">
        <v>201</v>
      </c>
      <c r="G51" s="80">
        <v>66</v>
      </c>
      <c r="H51" s="703">
        <f>G51/F51*100</f>
        <v>32.835820895522389</v>
      </c>
      <c r="I51" s="71" t="s">
        <v>470</v>
      </c>
    </row>
    <row r="52" spans="1:9" ht="75" customHeight="1" x14ac:dyDescent="0.25">
      <c r="A52" s="61" t="s">
        <v>378</v>
      </c>
      <c r="B52" s="191" t="s">
        <v>841</v>
      </c>
      <c r="C52" s="69" t="s">
        <v>468</v>
      </c>
      <c r="D52" s="79" t="s">
        <v>467</v>
      </c>
      <c r="E52" s="80">
        <v>3368</v>
      </c>
      <c r="F52" s="83">
        <v>3640</v>
      </c>
      <c r="G52" s="80">
        <v>3378</v>
      </c>
      <c r="H52" s="703">
        <f>G52/F52*100</f>
        <v>92.80219780219781</v>
      </c>
      <c r="I52" s="68" t="s">
        <v>470</v>
      </c>
    </row>
    <row r="53" spans="1:9" ht="81" customHeight="1" x14ac:dyDescent="0.25">
      <c r="A53" s="61" t="s">
        <v>379</v>
      </c>
      <c r="B53" s="191" t="s">
        <v>814</v>
      </c>
      <c r="C53" s="69" t="s">
        <v>468</v>
      </c>
      <c r="D53" s="79" t="s">
        <v>467</v>
      </c>
      <c r="E53" s="80">
        <v>842</v>
      </c>
      <c r="F53" s="83">
        <v>645</v>
      </c>
      <c r="G53" s="80">
        <v>666</v>
      </c>
      <c r="H53" s="703">
        <v>103.3</v>
      </c>
      <c r="I53" s="71" t="s">
        <v>470</v>
      </c>
    </row>
    <row r="54" spans="1:9" ht="80.25" customHeight="1" x14ac:dyDescent="0.25">
      <c r="A54" s="61" t="s">
        <v>380</v>
      </c>
      <c r="B54" s="191" t="s">
        <v>817</v>
      </c>
      <c r="C54" s="69" t="s">
        <v>468</v>
      </c>
      <c r="D54" s="79" t="s">
        <v>467</v>
      </c>
      <c r="E54" s="80">
        <v>19</v>
      </c>
      <c r="F54" s="83">
        <v>19</v>
      </c>
      <c r="G54" s="80">
        <v>18</v>
      </c>
      <c r="H54" s="703">
        <f>G54/F54*100</f>
        <v>94.73684210526315</v>
      </c>
      <c r="I54" s="71" t="s">
        <v>470</v>
      </c>
    </row>
    <row r="55" spans="1:9" ht="39" customHeight="1" x14ac:dyDescent="0.25">
      <c r="A55" s="61" t="s">
        <v>381</v>
      </c>
      <c r="B55" s="191" t="s">
        <v>815</v>
      </c>
      <c r="C55" s="69" t="s">
        <v>468</v>
      </c>
      <c r="D55" s="79" t="s">
        <v>467</v>
      </c>
      <c r="E55" s="80">
        <v>75</v>
      </c>
      <c r="F55" s="83">
        <v>80</v>
      </c>
      <c r="G55" s="80">
        <v>101</v>
      </c>
      <c r="H55" s="703">
        <v>126.3</v>
      </c>
      <c r="I55" s="71" t="s">
        <v>470</v>
      </c>
    </row>
    <row r="56" spans="1:9" ht="66.75" customHeight="1" x14ac:dyDescent="0.25">
      <c r="A56" s="61" t="s">
        <v>382</v>
      </c>
      <c r="B56" s="191" t="s">
        <v>816</v>
      </c>
      <c r="C56" s="69" t="s">
        <v>468</v>
      </c>
      <c r="D56" s="79" t="s">
        <v>467</v>
      </c>
      <c r="E56" s="100">
        <v>46</v>
      </c>
      <c r="F56" s="83">
        <v>48</v>
      </c>
      <c r="G56" s="100">
        <v>46</v>
      </c>
      <c r="H56" s="703">
        <f t="shared" si="0"/>
        <v>95.833333333333343</v>
      </c>
      <c r="I56" s="71" t="s">
        <v>470</v>
      </c>
    </row>
    <row r="57" spans="1:9" ht="45" customHeight="1" x14ac:dyDescent="0.25">
      <c r="A57" s="62" t="s">
        <v>383</v>
      </c>
      <c r="B57" s="195" t="s">
        <v>818</v>
      </c>
      <c r="C57" s="84" t="s">
        <v>468</v>
      </c>
      <c r="D57" s="85" t="s">
        <v>467</v>
      </c>
      <c r="E57" s="87">
        <v>60</v>
      </c>
      <c r="F57" s="86">
        <v>53</v>
      </c>
      <c r="G57" s="87">
        <v>37</v>
      </c>
      <c r="H57" s="704">
        <f>G57/F57*100</f>
        <v>69.811320754716974</v>
      </c>
      <c r="I57" s="88" t="s">
        <v>470</v>
      </c>
    </row>
    <row r="58" spans="1:9" ht="45" customHeight="1" x14ac:dyDescent="0.25">
      <c r="A58" s="62" t="s">
        <v>583</v>
      </c>
      <c r="B58" s="195" t="s">
        <v>819</v>
      </c>
      <c r="C58" s="78" t="s">
        <v>468</v>
      </c>
      <c r="D58" s="85" t="s">
        <v>467</v>
      </c>
      <c r="E58" s="82">
        <v>72</v>
      </c>
      <c r="F58" s="81">
        <v>91</v>
      </c>
      <c r="G58" s="82">
        <v>79</v>
      </c>
      <c r="H58" s="705">
        <f>G58/F58*100</f>
        <v>86.813186813186817</v>
      </c>
      <c r="I58" s="88" t="s">
        <v>470</v>
      </c>
    </row>
    <row r="59" spans="1:9" ht="28.5" customHeight="1" x14ac:dyDescent="0.25">
      <c r="A59" s="790" t="s">
        <v>820</v>
      </c>
      <c r="B59" s="791"/>
      <c r="C59" s="791"/>
      <c r="D59" s="791"/>
      <c r="E59" s="791"/>
      <c r="F59" s="791"/>
      <c r="G59" s="791"/>
      <c r="H59" s="791"/>
      <c r="I59" s="792"/>
    </row>
    <row r="60" spans="1:9" ht="73.5" customHeight="1" x14ac:dyDescent="0.25">
      <c r="A60" s="902" t="s">
        <v>319</v>
      </c>
      <c r="B60" s="771" t="s">
        <v>472</v>
      </c>
      <c r="C60" s="772"/>
      <c r="D60" s="660"/>
      <c r="E60" s="675"/>
      <c r="F60" s="676"/>
      <c r="G60" s="676"/>
      <c r="H60" s="677"/>
      <c r="I60" s="647" t="s">
        <v>470</v>
      </c>
    </row>
    <row r="61" spans="1:9" ht="62.25" customHeight="1" x14ac:dyDescent="0.25">
      <c r="A61" s="661"/>
      <c r="B61" s="664" t="s">
        <v>821</v>
      </c>
      <c r="C61" s="662"/>
      <c r="D61" s="663" t="s">
        <v>822</v>
      </c>
      <c r="E61" s="665">
        <v>2</v>
      </c>
      <c r="F61" s="666">
        <v>4</v>
      </c>
      <c r="G61" s="666">
        <v>2</v>
      </c>
      <c r="H61" s="706">
        <v>50</v>
      </c>
      <c r="I61" s="655"/>
    </row>
    <row r="62" spans="1:9" ht="62.25" customHeight="1" x14ac:dyDescent="0.25">
      <c r="A62" s="63" t="s">
        <v>339</v>
      </c>
      <c r="B62" s="707" t="s">
        <v>842</v>
      </c>
      <c r="C62" s="144" t="s">
        <v>468</v>
      </c>
      <c r="D62" s="432" t="s">
        <v>474</v>
      </c>
      <c r="E62" s="678">
        <v>100</v>
      </c>
      <c r="F62" s="86">
        <v>100</v>
      </c>
      <c r="G62" s="86">
        <v>100</v>
      </c>
      <c r="H62" s="87">
        <f t="shared" si="0"/>
        <v>100</v>
      </c>
      <c r="I62" s="147" t="s">
        <v>104</v>
      </c>
    </row>
    <row r="63" spans="1:9" ht="31.5" customHeight="1" x14ac:dyDescent="0.25">
      <c r="A63" s="790" t="s">
        <v>823</v>
      </c>
      <c r="B63" s="791"/>
      <c r="C63" s="791"/>
      <c r="D63" s="791"/>
      <c r="E63" s="791"/>
      <c r="F63" s="791"/>
      <c r="G63" s="791"/>
      <c r="H63" s="791"/>
      <c r="I63" s="792"/>
    </row>
    <row r="64" spans="1:9" ht="49.5" customHeight="1" thickBot="1" x14ac:dyDescent="0.3">
      <c r="A64" s="903" t="s">
        <v>320</v>
      </c>
      <c r="B64" s="799" t="s">
        <v>473</v>
      </c>
      <c r="C64" s="800"/>
      <c r="D64" s="658" t="s">
        <v>474</v>
      </c>
      <c r="E64" s="667">
        <v>99.99</v>
      </c>
      <c r="F64" s="668" t="s">
        <v>843</v>
      </c>
      <c r="G64" s="668" t="s">
        <v>843</v>
      </c>
      <c r="H64" s="668" t="s">
        <v>843</v>
      </c>
      <c r="I64" s="659" t="s">
        <v>470</v>
      </c>
    </row>
    <row r="65" spans="1:14" ht="34.5" customHeight="1" x14ac:dyDescent="0.25">
      <c r="A65" s="247" t="s">
        <v>340</v>
      </c>
      <c r="B65" s="248" t="s">
        <v>824</v>
      </c>
      <c r="C65" s="249" t="s">
        <v>468</v>
      </c>
      <c r="D65" s="250" t="s">
        <v>474</v>
      </c>
      <c r="E65" s="251">
        <v>100</v>
      </c>
      <c r="F65" s="670">
        <v>95</v>
      </c>
      <c r="G65" s="669">
        <v>95</v>
      </c>
      <c r="H65" s="671">
        <f>G65/F65*100</f>
        <v>100</v>
      </c>
      <c r="I65" s="252" t="s">
        <v>470</v>
      </c>
    </row>
    <row r="66" spans="1:14" ht="35.25" customHeight="1" x14ac:dyDescent="0.25">
      <c r="A66" s="61" t="s">
        <v>341</v>
      </c>
      <c r="B66" s="657" t="s">
        <v>825</v>
      </c>
      <c r="C66" s="69" t="s">
        <v>468</v>
      </c>
      <c r="D66" s="70" t="s">
        <v>474</v>
      </c>
      <c r="E66" s="71">
        <v>99.54</v>
      </c>
      <c r="F66" s="83">
        <v>95</v>
      </c>
      <c r="G66" s="107">
        <v>95</v>
      </c>
      <c r="H66" s="76">
        <f>G66/F66*100</f>
        <v>100</v>
      </c>
      <c r="I66" s="145" t="s">
        <v>470</v>
      </c>
      <c r="N66" s="53"/>
    </row>
    <row r="67" spans="1:14" ht="24" x14ac:dyDescent="0.25">
      <c r="A67" s="61" t="s">
        <v>342</v>
      </c>
      <c r="B67" s="191" t="s">
        <v>826</v>
      </c>
      <c r="C67" s="69" t="s">
        <v>468</v>
      </c>
      <c r="D67" s="70" t="s">
        <v>474</v>
      </c>
      <c r="E67" s="71">
        <v>100</v>
      </c>
      <c r="F67" s="83">
        <v>100</v>
      </c>
      <c r="G67" s="107">
        <v>100</v>
      </c>
      <c r="H67" s="76">
        <f>G67/F67*100</f>
        <v>100</v>
      </c>
      <c r="I67" s="145" t="s">
        <v>470</v>
      </c>
    </row>
    <row r="68" spans="1:14" ht="78.75" customHeight="1" x14ac:dyDescent="0.25">
      <c r="A68" s="61" t="s">
        <v>343</v>
      </c>
      <c r="B68" s="191" t="s">
        <v>844</v>
      </c>
      <c r="C68" s="69" t="s">
        <v>468</v>
      </c>
      <c r="D68" s="70" t="s">
        <v>474</v>
      </c>
      <c r="E68" s="71">
        <v>100</v>
      </c>
      <c r="F68" s="83">
        <v>100</v>
      </c>
      <c r="G68" s="107">
        <v>100</v>
      </c>
      <c r="H68" s="76">
        <f>G68/F68*100</f>
        <v>100</v>
      </c>
      <c r="I68" s="145" t="s">
        <v>470</v>
      </c>
    </row>
    <row r="69" spans="1:14" ht="44.25" customHeight="1" thickBot="1" x14ac:dyDescent="0.3">
      <c r="A69" s="64" t="s">
        <v>344</v>
      </c>
      <c r="B69" s="12" t="s">
        <v>827</v>
      </c>
      <c r="C69" s="72" t="s">
        <v>468</v>
      </c>
      <c r="D69" s="73" t="s">
        <v>474</v>
      </c>
      <c r="E69" s="74">
        <v>100</v>
      </c>
      <c r="F69" s="673">
        <v>100</v>
      </c>
      <c r="G69" s="674">
        <v>100</v>
      </c>
      <c r="H69" s="672">
        <f>G69/F69*100</f>
        <v>100</v>
      </c>
      <c r="I69" s="146" t="s">
        <v>470</v>
      </c>
    </row>
    <row r="70" spans="1:14" x14ac:dyDescent="0.25">
      <c r="A70" s="53"/>
      <c r="B70" s="53"/>
      <c r="C70" s="53"/>
      <c r="D70" s="53"/>
      <c r="E70" s="53"/>
      <c r="F70" s="53"/>
      <c r="G70" s="53"/>
      <c r="H70" s="53"/>
      <c r="I70" s="53"/>
    </row>
    <row r="72" spans="1:14" x14ac:dyDescent="0.25">
      <c r="B72" s="796" t="s">
        <v>77</v>
      </c>
      <c r="C72" s="796"/>
      <c r="D72" s="796"/>
      <c r="E72" s="356"/>
      <c r="F72" s="356"/>
      <c r="G72" s="356"/>
      <c r="H72" s="797" t="s">
        <v>73</v>
      </c>
      <c r="I72" s="797"/>
      <c r="J72" s="797"/>
    </row>
    <row r="73" spans="1:14" x14ac:dyDescent="0.25">
      <c r="B73" s="357"/>
      <c r="C73" s="357"/>
      <c r="D73" s="357"/>
      <c r="E73" s="795" t="s">
        <v>74</v>
      </c>
      <c r="F73" s="795"/>
      <c r="G73" s="358"/>
      <c r="H73" s="798" t="s">
        <v>35</v>
      </c>
      <c r="I73" s="798"/>
      <c r="J73" s="798"/>
    </row>
    <row r="74" spans="1:14" x14ac:dyDescent="0.25">
      <c r="B74" s="357"/>
      <c r="C74" s="357"/>
      <c r="D74" s="357"/>
      <c r="E74" s="362"/>
      <c r="F74" s="362"/>
      <c r="G74" s="358"/>
      <c r="H74" s="362"/>
      <c r="I74" s="362"/>
      <c r="J74" s="362"/>
    </row>
    <row r="75" spans="1:14" x14ac:dyDescent="0.25">
      <c r="B75" s="330" t="s">
        <v>75</v>
      </c>
      <c r="C75" s="356"/>
      <c r="D75" s="356"/>
      <c r="E75" s="356"/>
      <c r="F75" s="356"/>
      <c r="G75" s="356"/>
      <c r="H75" s="797" t="s">
        <v>76</v>
      </c>
      <c r="I75" s="797"/>
      <c r="J75" s="797"/>
    </row>
    <row r="76" spans="1:14" x14ac:dyDescent="0.25">
      <c r="B76" s="359"/>
      <c r="C76" s="357"/>
      <c r="D76" s="357"/>
      <c r="E76" s="795" t="s">
        <v>74</v>
      </c>
      <c r="F76" s="795"/>
      <c r="G76" s="358"/>
      <c r="H76" s="795" t="s">
        <v>35</v>
      </c>
      <c r="I76" s="795"/>
      <c r="J76" s="795"/>
    </row>
    <row r="77" spans="1:14" x14ac:dyDescent="0.25">
      <c r="B77" s="360" t="s">
        <v>778</v>
      </c>
      <c r="C77" s="359"/>
      <c r="D77" s="359"/>
      <c r="E77" s="359"/>
      <c r="F77" s="359"/>
      <c r="G77" s="359"/>
      <c r="H77" s="359"/>
      <c r="I77" s="361"/>
      <c r="J77" s="361"/>
    </row>
    <row r="78" spans="1:14" x14ac:dyDescent="0.25">
      <c r="B78" s="201"/>
      <c r="C78" s="201"/>
      <c r="D78" s="201"/>
      <c r="E78" s="201"/>
      <c r="F78" s="217"/>
      <c r="G78" s="201"/>
      <c r="H78" s="282"/>
      <c r="I78" s="282"/>
      <c r="J78" s="282"/>
    </row>
  </sheetData>
  <autoFilter ref="B2:B70"/>
  <mergeCells count="26">
    <mergeCell ref="B64:C64"/>
    <mergeCell ref="B41:C41"/>
    <mergeCell ref="B47:C47"/>
    <mergeCell ref="A63:I63"/>
    <mergeCell ref="E76:F76"/>
    <mergeCell ref="H76:J76"/>
    <mergeCell ref="B72:D72"/>
    <mergeCell ref="H72:J72"/>
    <mergeCell ref="E73:F73"/>
    <mergeCell ref="H73:J73"/>
    <mergeCell ref="H75:J75"/>
    <mergeCell ref="G1:I1"/>
    <mergeCell ref="A2:I2"/>
    <mergeCell ref="B4:B6"/>
    <mergeCell ref="B60:C60"/>
    <mergeCell ref="C4:C6"/>
    <mergeCell ref="D4:D6"/>
    <mergeCell ref="E4:H4"/>
    <mergeCell ref="I4:I6"/>
    <mergeCell ref="E5:E6"/>
    <mergeCell ref="F5:H5"/>
    <mergeCell ref="B8:I8"/>
    <mergeCell ref="A40:I40"/>
    <mergeCell ref="A59:I59"/>
    <mergeCell ref="B9:C9"/>
    <mergeCell ref="A45:I45"/>
  </mergeCells>
  <phoneticPr fontId="76" type="noConversion"/>
  <pageMargins left="0.70866141732283472" right="0.31496062992125984" top="0.74803149606299213" bottom="0.74803149606299213" header="0.31496062992125984" footer="0.31496062992125984"/>
  <pageSetup paperSize="9" scale="66" fitToHeight="4" orientation="portrait" r:id="rId1"/>
  <rowBreaks count="2" manualBreakCount="2">
    <brk id="26" max="8" man="1"/>
    <brk id="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CCFF33"/>
    <pageSetUpPr fitToPage="1"/>
  </sheetPr>
  <dimension ref="A1:O126"/>
  <sheetViews>
    <sheetView zoomScale="96" zoomScaleNormal="96" workbookViewId="0">
      <pane ySplit="7" topLeftCell="A121" activePane="bottomLeft" state="frozen"/>
      <selection pane="bottomLeft" activeCell="M100" sqref="M100"/>
    </sheetView>
  </sheetViews>
  <sheetFormatPr defaultColWidth="30.28515625" defaultRowHeight="12.75" x14ac:dyDescent="0.2"/>
  <cols>
    <col min="1" max="1" width="24.5703125" style="201" customWidth="1"/>
    <col min="2" max="2" width="30.28515625" style="201" customWidth="1"/>
    <col min="3" max="3" width="16.7109375" style="201" customWidth="1"/>
    <col min="4" max="5" width="9" style="201" customWidth="1"/>
    <col min="6" max="6" width="13.28515625" style="217" customWidth="1"/>
    <col min="7" max="7" width="6.28515625" style="201" customWidth="1"/>
    <col min="8" max="8" width="10.5703125" style="282" bestFit="1" customWidth="1"/>
    <col min="9" max="9" width="10.42578125" style="282" customWidth="1"/>
    <col min="10" max="10" width="10" style="282" bestFit="1" customWidth="1"/>
    <col min="11" max="11" width="10" style="201" bestFit="1" customWidth="1"/>
    <col min="12" max="12" width="11.28515625" style="201" customWidth="1"/>
    <col min="13" max="254" width="9" style="201" customWidth="1"/>
    <col min="255" max="255" width="24.5703125" style="201" customWidth="1"/>
    <col min="256" max="16384" width="30.28515625" style="201"/>
  </cols>
  <sheetData>
    <row r="1" spans="1:15" ht="46.5" customHeight="1" x14ac:dyDescent="0.2">
      <c r="H1" s="804" t="s">
        <v>106</v>
      </c>
      <c r="I1" s="804"/>
      <c r="J1" s="804"/>
      <c r="K1" s="804"/>
      <c r="L1" s="804"/>
    </row>
    <row r="2" spans="1:15" ht="36.75" customHeight="1" x14ac:dyDescent="0.2">
      <c r="A2" s="767" t="s">
        <v>764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1:15" ht="13.5" thickBot="1" x14ac:dyDescent="0.25"/>
    <row r="4" spans="1:15" ht="20.25" customHeight="1" thickBot="1" x14ac:dyDescent="0.25">
      <c r="A4" s="805" t="s">
        <v>210</v>
      </c>
      <c r="B4" s="805" t="s">
        <v>211</v>
      </c>
      <c r="C4" s="805" t="s">
        <v>164</v>
      </c>
      <c r="D4" s="807" t="s">
        <v>369</v>
      </c>
      <c r="E4" s="808"/>
      <c r="F4" s="808"/>
      <c r="G4" s="809"/>
      <c r="H4" s="808" t="s">
        <v>34</v>
      </c>
      <c r="I4" s="808"/>
      <c r="J4" s="808"/>
      <c r="K4" s="808"/>
      <c r="L4" s="809"/>
    </row>
    <row r="5" spans="1:15" ht="12.75" customHeight="1" x14ac:dyDescent="0.2">
      <c r="A5" s="806"/>
      <c r="B5" s="806"/>
      <c r="C5" s="806"/>
      <c r="D5" s="805" t="s">
        <v>370</v>
      </c>
      <c r="E5" s="805" t="s">
        <v>630</v>
      </c>
      <c r="F5" s="812" t="s">
        <v>371</v>
      </c>
      <c r="G5" s="805" t="s">
        <v>372</v>
      </c>
      <c r="H5" s="280">
        <v>2017</v>
      </c>
      <c r="I5" s="810" t="s">
        <v>651</v>
      </c>
      <c r="J5" s="810" t="s">
        <v>652</v>
      </c>
      <c r="K5" s="814" t="s">
        <v>649</v>
      </c>
      <c r="L5" s="814" t="s">
        <v>650</v>
      </c>
    </row>
    <row r="6" spans="1:15" ht="12.75" customHeight="1" x14ac:dyDescent="0.2">
      <c r="A6" s="806"/>
      <c r="B6" s="806"/>
      <c r="C6" s="806"/>
      <c r="D6" s="806"/>
      <c r="E6" s="806"/>
      <c r="F6" s="813"/>
      <c r="G6" s="806"/>
      <c r="H6" s="280" t="s">
        <v>327</v>
      </c>
      <c r="I6" s="811"/>
      <c r="J6" s="811"/>
      <c r="K6" s="815"/>
      <c r="L6" s="815"/>
    </row>
    <row r="7" spans="1:15" ht="25.5" customHeight="1" thickBot="1" x14ac:dyDescent="0.25">
      <c r="A7" s="806"/>
      <c r="B7" s="806"/>
      <c r="C7" s="806"/>
      <c r="D7" s="806"/>
      <c r="E7" s="806"/>
      <c r="F7" s="813"/>
      <c r="G7" s="806"/>
      <c r="H7" s="280" t="s">
        <v>648</v>
      </c>
      <c r="I7" s="811"/>
      <c r="J7" s="811"/>
      <c r="K7" s="815"/>
      <c r="L7" s="815"/>
    </row>
    <row r="8" spans="1:15" ht="13.5" thickBot="1" x14ac:dyDescent="0.25">
      <c r="A8" s="202">
        <v>1</v>
      </c>
      <c r="B8" s="203">
        <v>2</v>
      </c>
      <c r="C8" s="203">
        <v>3</v>
      </c>
      <c r="D8" s="203">
        <v>4</v>
      </c>
      <c r="E8" s="203">
        <v>5</v>
      </c>
      <c r="F8" s="218">
        <v>6</v>
      </c>
      <c r="G8" s="203">
        <v>7</v>
      </c>
      <c r="H8" s="281">
        <v>8</v>
      </c>
      <c r="I8" s="281">
        <v>9</v>
      </c>
      <c r="J8" s="281">
        <v>10</v>
      </c>
      <c r="K8" s="203">
        <v>11</v>
      </c>
      <c r="L8" s="204">
        <v>12</v>
      </c>
    </row>
    <row r="9" spans="1:15" ht="13.5" thickBot="1" x14ac:dyDescent="0.25">
      <c r="A9" s="816" t="s">
        <v>212</v>
      </c>
      <c r="B9" s="821" t="s">
        <v>213</v>
      </c>
      <c r="C9" s="398" t="s">
        <v>373</v>
      </c>
      <c r="D9" s="229" t="s">
        <v>316</v>
      </c>
      <c r="E9" s="229" t="s">
        <v>316</v>
      </c>
      <c r="F9" s="236" t="s">
        <v>316</v>
      </c>
      <c r="G9" s="229" t="s">
        <v>316</v>
      </c>
      <c r="H9" s="587">
        <f>H13+H71+H78+H105+H108</f>
        <v>539078.23</v>
      </c>
      <c r="I9" s="588">
        <f>I13+I71+I78+I105+I108</f>
        <v>523343.64999999997</v>
      </c>
      <c r="J9" s="589">
        <f>I13+I71+I78+I105+I108</f>
        <v>523343.64999999997</v>
      </c>
      <c r="K9" s="239">
        <f>J9/H9*100</f>
        <v>97.081206562542874</v>
      </c>
      <c r="L9" s="240">
        <f>J9/I9*100</f>
        <v>100</v>
      </c>
    </row>
    <row r="10" spans="1:15" ht="47.25" customHeight="1" x14ac:dyDescent="0.2">
      <c r="A10" s="817"/>
      <c r="B10" s="822"/>
      <c r="C10" s="256" t="s">
        <v>374</v>
      </c>
      <c r="D10" s="546">
        <v>873</v>
      </c>
      <c r="E10" s="546" t="s">
        <v>316</v>
      </c>
      <c r="F10" s="220" t="s">
        <v>316</v>
      </c>
      <c r="G10" s="546" t="s">
        <v>316</v>
      </c>
      <c r="H10" s="590">
        <f>H13+H71+H78+H105+H108</f>
        <v>539078.23</v>
      </c>
      <c r="I10" s="591">
        <f>I13+I71+I78+I105+I108</f>
        <v>523343.64999999997</v>
      </c>
      <c r="J10" s="592">
        <f>I13+I71+I78+I105+I108</f>
        <v>523343.64999999997</v>
      </c>
      <c r="K10" s="233">
        <f>J10/H10*100</f>
        <v>97.081206562542874</v>
      </c>
      <c r="L10" s="241">
        <f>J10/I10*100</f>
        <v>100</v>
      </c>
    </row>
    <row r="11" spans="1:15" ht="58.5" customHeight="1" x14ac:dyDescent="0.2">
      <c r="A11" s="817"/>
      <c r="B11" s="822"/>
      <c r="C11" s="547" t="s">
        <v>631</v>
      </c>
      <c r="D11" s="553">
        <v>873</v>
      </c>
      <c r="E11" s="553" t="s">
        <v>316</v>
      </c>
      <c r="F11" s="219" t="s">
        <v>316</v>
      </c>
      <c r="G11" s="553" t="s">
        <v>316</v>
      </c>
      <c r="H11" s="594">
        <f>H13+H71+H78+H105+H108</f>
        <v>539078.23</v>
      </c>
      <c r="I11" s="592">
        <f>I13+I71+I78+I105+I108</f>
        <v>523343.64999999997</v>
      </c>
      <c r="J11" s="592">
        <f>I13+I71+I78+I105+I108</f>
        <v>523343.64999999997</v>
      </c>
      <c r="K11" s="234">
        <f>J11/H11*100</f>
        <v>97.081206562542874</v>
      </c>
      <c r="L11" s="242">
        <f>J11/I11*100</f>
        <v>100</v>
      </c>
      <c r="O11" s="244"/>
    </row>
    <row r="12" spans="1:15" ht="60" customHeight="1" thickBot="1" x14ac:dyDescent="0.25">
      <c r="A12" s="818"/>
      <c r="B12" s="823"/>
      <c r="C12" s="257" t="s">
        <v>632</v>
      </c>
      <c r="D12" s="555">
        <v>873</v>
      </c>
      <c r="E12" s="555" t="s">
        <v>316</v>
      </c>
      <c r="F12" s="228" t="s">
        <v>316</v>
      </c>
      <c r="G12" s="555" t="s">
        <v>316</v>
      </c>
      <c r="H12" s="595">
        <f>H13+H71+H78+H105+H108</f>
        <v>539078.23</v>
      </c>
      <c r="I12" s="593">
        <f>I13+I71+I78+I105+I108</f>
        <v>523343.64999999997</v>
      </c>
      <c r="J12" s="592">
        <f>I13+I71+I78+I105+I108</f>
        <v>523343.64999999997</v>
      </c>
      <c r="K12" s="235">
        <f>J12/H12*100</f>
        <v>97.081206562542874</v>
      </c>
      <c r="L12" s="243">
        <f>J12/I12*100</f>
        <v>100</v>
      </c>
    </row>
    <row r="13" spans="1:15" ht="22.5" customHeight="1" thickBot="1" x14ac:dyDescent="0.25">
      <c r="A13" s="825" t="s">
        <v>219</v>
      </c>
      <c r="B13" s="827" t="s">
        <v>633</v>
      </c>
      <c r="C13" s="399" t="s">
        <v>634</v>
      </c>
      <c r="D13" s="401">
        <v>873</v>
      </c>
      <c r="E13" s="401" t="s">
        <v>316</v>
      </c>
      <c r="F13" s="402" t="s">
        <v>316</v>
      </c>
      <c r="G13" s="401" t="s">
        <v>316</v>
      </c>
      <c r="H13" s="596">
        <v>265745.93</v>
      </c>
      <c r="I13" s="596">
        <f>I14</f>
        <v>254857.39000000004</v>
      </c>
      <c r="J13" s="616">
        <f>J14</f>
        <v>254857.39000000004</v>
      </c>
      <c r="K13" s="303">
        <f>K14</f>
        <v>95.902650324691734</v>
      </c>
      <c r="L13" s="304">
        <f>L14</f>
        <v>100</v>
      </c>
    </row>
    <row r="14" spans="1:15" ht="110.25" customHeight="1" thickBot="1" x14ac:dyDescent="0.25">
      <c r="A14" s="826"/>
      <c r="B14" s="828"/>
      <c r="C14" s="215" t="s">
        <v>635</v>
      </c>
      <c r="D14" s="229">
        <v>873</v>
      </c>
      <c r="E14" s="214" t="s">
        <v>316</v>
      </c>
      <c r="F14" s="305" t="s">
        <v>316</v>
      </c>
      <c r="G14" s="214" t="s">
        <v>316</v>
      </c>
      <c r="H14" s="587">
        <f>H13</f>
        <v>265745.93</v>
      </c>
      <c r="I14" s="587">
        <f>I15+I16+I17+I18+I19+I20+I21+I22+I25+I26+I27+I28+I29+I30+I31+I32+I33+I34+I35+I36+I37+I38+I39+I40+I41+I42+I43+I44+I47+I48+I49+I50+I51+I52+I53+I54+I55+I56+I57+I58+I59+I60+I61+I62+I64+I67+I68</f>
        <v>254857.39000000004</v>
      </c>
      <c r="J14" s="587">
        <f>I15+I16+I17+I18+I19+I20+I21+I22+I25+I26+I27+I28+I29+I30+I31+I32+I33+I34+I35+I36+I37+I38+I39+I40+I41+I42+I43+I44+I47+I48+I49+I50+I51+I52+I53+I54+I55+I56+I57+I58+I59+I60+I61+I62+I64+I67+I68</f>
        <v>254857.39000000004</v>
      </c>
      <c r="K14" s="230">
        <f t="shared" ref="K14:K44" si="0">J14/H14*100</f>
        <v>95.902650324691734</v>
      </c>
      <c r="L14" s="306">
        <f t="shared" ref="L14:L44" si="1">J14/I14*100</f>
        <v>100</v>
      </c>
    </row>
    <row r="15" spans="1:15" ht="33.75" customHeight="1" x14ac:dyDescent="0.2">
      <c r="A15" s="829" t="s">
        <v>220</v>
      </c>
      <c r="B15" s="829" t="s">
        <v>636</v>
      </c>
      <c r="C15" s="824" t="s">
        <v>82</v>
      </c>
      <c r="D15" s="551">
        <v>873</v>
      </c>
      <c r="E15" s="551">
        <v>1003</v>
      </c>
      <c r="F15" s="302" t="s">
        <v>587</v>
      </c>
      <c r="G15" s="206">
        <v>200</v>
      </c>
      <c r="H15" s="601">
        <v>78.099999999999994</v>
      </c>
      <c r="I15" s="599">
        <v>71.98</v>
      </c>
      <c r="J15" s="599">
        <v>71.98</v>
      </c>
      <c r="K15" s="205">
        <f t="shared" si="0"/>
        <v>92.16389244558259</v>
      </c>
      <c r="L15" s="205">
        <f t="shared" si="1"/>
        <v>100</v>
      </c>
    </row>
    <row r="16" spans="1:15" ht="29.25" customHeight="1" x14ac:dyDescent="0.2">
      <c r="A16" s="819"/>
      <c r="B16" s="819"/>
      <c r="C16" s="820"/>
      <c r="D16" s="553">
        <v>873</v>
      </c>
      <c r="E16" s="553">
        <v>1003</v>
      </c>
      <c r="F16" s="219" t="s">
        <v>587</v>
      </c>
      <c r="G16" s="284">
        <v>300</v>
      </c>
      <c r="H16" s="600">
        <v>9144.9</v>
      </c>
      <c r="I16" s="602">
        <v>8906.43</v>
      </c>
      <c r="J16" s="602">
        <v>8906.43</v>
      </c>
      <c r="K16" s="207">
        <f t="shared" si="0"/>
        <v>97.392317029163806</v>
      </c>
      <c r="L16" s="207">
        <f t="shared" si="1"/>
        <v>100</v>
      </c>
    </row>
    <row r="17" spans="1:12" ht="24.75" customHeight="1" x14ac:dyDescent="0.2">
      <c r="A17" s="819" t="s">
        <v>221</v>
      </c>
      <c r="B17" s="819" t="s">
        <v>222</v>
      </c>
      <c r="C17" s="820" t="s">
        <v>82</v>
      </c>
      <c r="D17" s="553">
        <v>873</v>
      </c>
      <c r="E17" s="553">
        <v>1003</v>
      </c>
      <c r="F17" s="285" t="s">
        <v>600</v>
      </c>
      <c r="G17" s="284">
        <v>200</v>
      </c>
      <c r="H17" s="579">
        <f>'[1]АЦК (КВР)'!D57</f>
        <v>4125000</v>
      </c>
      <c r="I17" s="603">
        <v>1369.54</v>
      </c>
      <c r="J17" s="603">
        <v>1369.54</v>
      </c>
      <c r="K17" s="207">
        <v>33.200000000000003</v>
      </c>
      <c r="L17" s="207">
        <f t="shared" si="1"/>
        <v>100</v>
      </c>
    </row>
    <row r="18" spans="1:12" ht="21" customHeight="1" x14ac:dyDescent="0.2">
      <c r="A18" s="819"/>
      <c r="B18" s="819"/>
      <c r="C18" s="820"/>
      <c r="D18" s="553">
        <v>873</v>
      </c>
      <c r="E18" s="553">
        <v>1003</v>
      </c>
      <c r="F18" s="285" t="s">
        <v>600</v>
      </c>
      <c r="G18" s="284">
        <v>300</v>
      </c>
      <c r="H18" s="605">
        <v>121469</v>
      </c>
      <c r="I18" s="603">
        <v>115418.66</v>
      </c>
      <c r="J18" s="603">
        <v>115418.66</v>
      </c>
      <c r="K18" s="207">
        <f t="shared" si="0"/>
        <v>95.01902543035672</v>
      </c>
      <c r="L18" s="207">
        <f t="shared" si="1"/>
        <v>100</v>
      </c>
    </row>
    <row r="19" spans="1:12" ht="20.25" customHeight="1" x14ac:dyDescent="0.2">
      <c r="A19" s="819" t="s">
        <v>223</v>
      </c>
      <c r="B19" s="819" t="s">
        <v>224</v>
      </c>
      <c r="C19" s="820" t="s">
        <v>82</v>
      </c>
      <c r="D19" s="553">
        <v>873</v>
      </c>
      <c r="E19" s="553">
        <v>1003</v>
      </c>
      <c r="F19" s="285" t="s">
        <v>588</v>
      </c>
      <c r="G19" s="284">
        <v>200</v>
      </c>
      <c r="H19" s="554">
        <f>'[1]АЦК (КВР)'!D21</f>
        <v>210</v>
      </c>
      <c r="I19" s="603">
        <v>0.13</v>
      </c>
      <c r="J19" s="603">
        <v>0.13</v>
      </c>
      <c r="K19" s="207">
        <f t="shared" si="0"/>
        <v>6.1904761904761914E-2</v>
      </c>
      <c r="L19" s="207">
        <f t="shared" si="1"/>
        <v>100</v>
      </c>
    </row>
    <row r="20" spans="1:12" ht="49.5" customHeight="1" x14ac:dyDescent="0.2">
      <c r="A20" s="819"/>
      <c r="B20" s="819"/>
      <c r="C20" s="820"/>
      <c r="D20" s="553">
        <v>873</v>
      </c>
      <c r="E20" s="553">
        <v>1003</v>
      </c>
      <c r="F20" s="285" t="s">
        <v>588</v>
      </c>
      <c r="G20" s="284">
        <v>300</v>
      </c>
      <c r="H20" s="554">
        <f>'[1]АЦК (КВР)'!D22</f>
        <v>17790</v>
      </c>
      <c r="I20" s="603">
        <v>16.329999999999998</v>
      </c>
      <c r="J20" s="603">
        <v>16.329999999999998</v>
      </c>
      <c r="K20" s="207">
        <f t="shared" si="0"/>
        <v>9.1793142214727355E-2</v>
      </c>
      <c r="L20" s="207">
        <f t="shared" si="1"/>
        <v>100</v>
      </c>
    </row>
    <row r="21" spans="1:12" ht="18.75" customHeight="1" x14ac:dyDescent="0.2">
      <c r="A21" s="819" t="s">
        <v>225</v>
      </c>
      <c r="B21" s="819" t="s">
        <v>226</v>
      </c>
      <c r="C21" s="820" t="s">
        <v>82</v>
      </c>
      <c r="D21" s="553">
        <v>873</v>
      </c>
      <c r="E21" s="553">
        <v>1003</v>
      </c>
      <c r="F21" s="285" t="s">
        <v>601</v>
      </c>
      <c r="G21" s="284">
        <v>200</v>
      </c>
      <c r="H21" s="579">
        <f>'[1]АЦК (КВР)'!D60</f>
        <v>55000</v>
      </c>
      <c r="I21" s="603">
        <v>28.85</v>
      </c>
      <c r="J21" s="603">
        <v>28.85</v>
      </c>
      <c r="K21" s="207">
        <f t="shared" si="0"/>
        <v>5.2454545454545462E-2</v>
      </c>
      <c r="L21" s="207">
        <f t="shared" si="1"/>
        <v>100</v>
      </c>
    </row>
    <row r="22" spans="1:12" ht="27.75" customHeight="1" x14ac:dyDescent="0.2">
      <c r="A22" s="819"/>
      <c r="B22" s="819"/>
      <c r="C22" s="820"/>
      <c r="D22" s="553">
        <v>873</v>
      </c>
      <c r="E22" s="553">
        <v>1003</v>
      </c>
      <c r="F22" s="285" t="s">
        <v>601</v>
      </c>
      <c r="G22" s="284">
        <v>300</v>
      </c>
      <c r="H22" s="605">
        <v>3545</v>
      </c>
      <c r="I22" s="603">
        <v>3309.95</v>
      </c>
      <c r="J22" s="603">
        <v>3309.95</v>
      </c>
      <c r="K22" s="207">
        <f t="shared" si="0"/>
        <v>93.369534555712264</v>
      </c>
      <c r="L22" s="207">
        <f t="shared" si="1"/>
        <v>100</v>
      </c>
    </row>
    <row r="23" spans="1:12" ht="17.25" hidden="1" customHeight="1" x14ac:dyDescent="0.2">
      <c r="A23" s="819" t="s">
        <v>227</v>
      </c>
      <c r="B23" s="819" t="s">
        <v>228</v>
      </c>
      <c r="C23" s="820" t="s">
        <v>82</v>
      </c>
      <c r="D23" s="553">
        <v>873</v>
      </c>
      <c r="E23" s="553">
        <v>1003</v>
      </c>
      <c r="F23" s="285" t="s">
        <v>606</v>
      </c>
      <c r="G23" s="284">
        <v>300</v>
      </c>
      <c r="H23" s="279"/>
      <c r="I23" s="279"/>
      <c r="J23" s="279"/>
      <c r="K23" s="207" t="e">
        <f t="shared" si="0"/>
        <v>#DIV/0!</v>
      </c>
      <c r="L23" s="207" t="e">
        <f t="shared" si="1"/>
        <v>#DIV/0!</v>
      </c>
    </row>
    <row r="24" spans="1:12" ht="21.75" hidden="1" customHeight="1" thickBot="1" x14ac:dyDescent="0.25">
      <c r="A24" s="819"/>
      <c r="B24" s="819"/>
      <c r="C24" s="820"/>
      <c r="D24" s="553">
        <v>873</v>
      </c>
      <c r="E24" s="553">
        <v>1003</v>
      </c>
      <c r="F24" s="285" t="s">
        <v>606</v>
      </c>
      <c r="G24" s="284">
        <v>200</v>
      </c>
      <c r="H24" s="279"/>
      <c r="I24" s="279"/>
      <c r="J24" s="279"/>
      <c r="K24" s="207" t="e">
        <f t="shared" si="0"/>
        <v>#DIV/0!</v>
      </c>
      <c r="L24" s="207" t="e">
        <f t="shared" si="1"/>
        <v>#DIV/0!</v>
      </c>
    </row>
    <row r="25" spans="1:12" ht="29.25" customHeight="1" x14ac:dyDescent="0.2">
      <c r="A25" s="819" t="s">
        <v>227</v>
      </c>
      <c r="B25" s="819" t="s">
        <v>230</v>
      </c>
      <c r="C25" s="819" t="s">
        <v>82</v>
      </c>
      <c r="D25" s="553">
        <v>873</v>
      </c>
      <c r="E25" s="553">
        <v>1003</v>
      </c>
      <c r="F25" s="285" t="s">
        <v>653</v>
      </c>
      <c r="G25" s="284">
        <v>200</v>
      </c>
      <c r="H25" s="603">
        <v>2.2400000000000002</v>
      </c>
      <c r="I25" s="605">
        <v>1.6</v>
      </c>
      <c r="J25" s="605">
        <v>1.6</v>
      </c>
      <c r="K25" s="207">
        <f t="shared" si="0"/>
        <v>71.428571428571431</v>
      </c>
      <c r="L25" s="207">
        <f t="shared" si="1"/>
        <v>100</v>
      </c>
    </row>
    <row r="26" spans="1:12" ht="42.75" customHeight="1" x14ac:dyDescent="0.2">
      <c r="A26" s="819"/>
      <c r="B26" s="819"/>
      <c r="C26" s="819"/>
      <c r="D26" s="553">
        <v>873</v>
      </c>
      <c r="E26" s="553">
        <v>1003</v>
      </c>
      <c r="F26" s="285" t="s">
        <v>653</v>
      </c>
      <c r="G26" s="284">
        <v>300</v>
      </c>
      <c r="H26" s="603">
        <v>139.76</v>
      </c>
      <c r="I26" s="605">
        <v>139.19999999999999</v>
      </c>
      <c r="J26" s="605">
        <v>139.19999999999999</v>
      </c>
      <c r="K26" s="207">
        <f t="shared" si="0"/>
        <v>99.599313108185456</v>
      </c>
      <c r="L26" s="207">
        <f t="shared" si="1"/>
        <v>100</v>
      </c>
    </row>
    <row r="27" spans="1:12" ht="33" customHeight="1" x14ac:dyDescent="0.2">
      <c r="A27" s="819" t="s">
        <v>229</v>
      </c>
      <c r="B27" s="819" t="s">
        <v>50</v>
      </c>
      <c r="C27" s="820" t="s">
        <v>82</v>
      </c>
      <c r="D27" s="553">
        <v>873</v>
      </c>
      <c r="E27" s="553">
        <v>1003</v>
      </c>
      <c r="F27" s="285" t="s">
        <v>209</v>
      </c>
      <c r="G27" s="284">
        <v>200</v>
      </c>
      <c r="H27" s="606">
        <v>0.55700000000000005</v>
      </c>
      <c r="I27" s="602">
        <v>0.56000000000000005</v>
      </c>
      <c r="J27" s="602">
        <v>0.56000000000000005</v>
      </c>
      <c r="K27" s="207">
        <f t="shared" si="0"/>
        <v>100.53859964093357</v>
      </c>
      <c r="L27" s="207">
        <f t="shared" si="1"/>
        <v>100</v>
      </c>
    </row>
    <row r="28" spans="1:12" ht="27" customHeight="1" x14ac:dyDescent="0.2">
      <c r="A28" s="819"/>
      <c r="B28" s="819"/>
      <c r="C28" s="820"/>
      <c r="D28" s="553">
        <v>873</v>
      </c>
      <c r="E28" s="553">
        <v>1003</v>
      </c>
      <c r="F28" s="285" t="s">
        <v>209</v>
      </c>
      <c r="G28" s="284">
        <v>300</v>
      </c>
      <c r="H28" s="602">
        <v>70.44</v>
      </c>
      <c r="I28" s="606">
        <v>69.599999999999994</v>
      </c>
      <c r="J28" s="606">
        <v>69.599999999999994</v>
      </c>
      <c r="K28" s="207">
        <f t="shared" si="0"/>
        <v>98.807495741056215</v>
      </c>
      <c r="L28" s="207">
        <f t="shared" si="1"/>
        <v>100</v>
      </c>
    </row>
    <row r="29" spans="1:12" ht="20.25" customHeight="1" x14ac:dyDescent="0.2">
      <c r="A29" s="819" t="s">
        <v>231</v>
      </c>
      <c r="B29" s="819" t="s">
        <v>232</v>
      </c>
      <c r="C29" s="820" t="s">
        <v>82</v>
      </c>
      <c r="D29" s="553">
        <v>873</v>
      </c>
      <c r="E29" s="553">
        <v>1003</v>
      </c>
      <c r="F29" s="285" t="s">
        <v>589</v>
      </c>
      <c r="G29" s="284">
        <v>200</v>
      </c>
      <c r="H29" s="605">
        <v>24.8</v>
      </c>
      <c r="I29" s="605">
        <v>24.8</v>
      </c>
      <c r="J29" s="605">
        <v>24.8</v>
      </c>
      <c r="K29" s="207">
        <f t="shared" si="0"/>
        <v>100</v>
      </c>
      <c r="L29" s="207">
        <f t="shared" si="1"/>
        <v>100</v>
      </c>
    </row>
    <row r="30" spans="1:12" ht="26.25" customHeight="1" x14ac:dyDescent="0.2">
      <c r="A30" s="819"/>
      <c r="B30" s="819"/>
      <c r="C30" s="820"/>
      <c r="D30" s="553">
        <v>873</v>
      </c>
      <c r="E30" s="553">
        <v>1003</v>
      </c>
      <c r="F30" s="285" t="s">
        <v>589</v>
      </c>
      <c r="G30" s="284">
        <v>300</v>
      </c>
      <c r="H30" s="605">
        <v>3038.2</v>
      </c>
      <c r="I30" s="605">
        <v>3038.2</v>
      </c>
      <c r="J30" s="605">
        <v>3038.2</v>
      </c>
      <c r="K30" s="207">
        <f t="shared" si="0"/>
        <v>100</v>
      </c>
      <c r="L30" s="207">
        <f t="shared" si="1"/>
        <v>100</v>
      </c>
    </row>
    <row r="31" spans="1:12" ht="19.5" customHeight="1" x14ac:dyDescent="0.2">
      <c r="A31" s="819" t="s">
        <v>95</v>
      </c>
      <c r="B31" s="819" t="s">
        <v>637</v>
      </c>
      <c r="C31" s="820" t="s">
        <v>82</v>
      </c>
      <c r="D31" s="553">
        <v>873</v>
      </c>
      <c r="E31" s="553">
        <v>1003</v>
      </c>
      <c r="F31" s="285" t="s">
        <v>608</v>
      </c>
      <c r="G31" s="284">
        <v>200</v>
      </c>
      <c r="H31" s="600">
        <v>3.38</v>
      </c>
      <c r="I31" s="603">
        <v>3.25</v>
      </c>
      <c r="J31" s="603">
        <v>3.25</v>
      </c>
      <c r="K31" s="207">
        <f t="shared" si="0"/>
        <v>96.15384615384616</v>
      </c>
      <c r="L31" s="207">
        <f t="shared" si="1"/>
        <v>100</v>
      </c>
    </row>
    <row r="32" spans="1:12" ht="29.25" customHeight="1" x14ac:dyDescent="0.2">
      <c r="A32" s="819"/>
      <c r="B32" s="819"/>
      <c r="C32" s="820"/>
      <c r="D32" s="553">
        <v>873</v>
      </c>
      <c r="E32" s="553">
        <v>1003</v>
      </c>
      <c r="F32" s="285" t="s">
        <v>608</v>
      </c>
      <c r="G32" s="284">
        <v>300</v>
      </c>
      <c r="H32" s="607">
        <v>450.62</v>
      </c>
      <c r="I32" s="605">
        <v>405.89</v>
      </c>
      <c r="J32" s="605">
        <v>405.89</v>
      </c>
      <c r="K32" s="207">
        <f t="shared" si="0"/>
        <v>90.073676268252626</v>
      </c>
      <c r="L32" s="207">
        <f t="shared" si="1"/>
        <v>100</v>
      </c>
    </row>
    <row r="33" spans="1:14" ht="15.75" customHeight="1" x14ac:dyDescent="0.2">
      <c r="A33" s="819" t="s">
        <v>233</v>
      </c>
      <c r="B33" s="819" t="s">
        <v>234</v>
      </c>
      <c r="C33" s="820" t="s">
        <v>82</v>
      </c>
      <c r="D33" s="553">
        <v>873</v>
      </c>
      <c r="E33" s="553">
        <v>1003</v>
      </c>
      <c r="F33" s="285" t="s">
        <v>590</v>
      </c>
      <c r="G33" s="284">
        <v>200</v>
      </c>
      <c r="H33" s="603">
        <v>2.83</v>
      </c>
      <c r="I33" s="603">
        <v>1.45</v>
      </c>
      <c r="J33" s="603">
        <v>1.45</v>
      </c>
      <c r="K33" s="207">
        <f t="shared" si="0"/>
        <v>51.236749116607768</v>
      </c>
      <c r="L33" s="207">
        <f t="shared" si="1"/>
        <v>100</v>
      </c>
    </row>
    <row r="34" spans="1:14" ht="18.75" customHeight="1" x14ac:dyDescent="0.2">
      <c r="A34" s="819"/>
      <c r="B34" s="819"/>
      <c r="C34" s="820"/>
      <c r="D34" s="553">
        <v>873</v>
      </c>
      <c r="E34" s="553">
        <v>1003</v>
      </c>
      <c r="F34" s="285" t="s">
        <v>590</v>
      </c>
      <c r="G34" s="284">
        <v>300</v>
      </c>
      <c r="H34" s="603">
        <v>261.17</v>
      </c>
      <c r="I34" s="603">
        <v>180.88</v>
      </c>
      <c r="J34" s="603">
        <v>180.88</v>
      </c>
      <c r="K34" s="207">
        <f t="shared" si="0"/>
        <v>69.257571696596074</v>
      </c>
      <c r="L34" s="207">
        <f t="shared" si="1"/>
        <v>100</v>
      </c>
      <c r="N34" s="254"/>
    </row>
    <row r="35" spans="1:14" ht="49.5" customHeight="1" x14ac:dyDescent="0.2">
      <c r="A35" s="819" t="s">
        <v>235</v>
      </c>
      <c r="B35" s="819" t="s">
        <v>236</v>
      </c>
      <c r="C35" s="819" t="s">
        <v>82</v>
      </c>
      <c r="D35" s="553">
        <v>873</v>
      </c>
      <c r="E35" s="553">
        <v>1003</v>
      </c>
      <c r="F35" s="285" t="s">
        <v>591</v>
      </c>
      <c r="G35" s="284">
        <v>200</v>
      </c>
      <c r="H35" s="603">
        <v>2.38</v>
      </c>
      <c r="I35" s="603">
        <v>2.12</v>
      </c>
      <c r="J35" s="603">
        <v>2.12</v>
      </c>
      <c r="K35" s="207">
        <f t="shared" si="0"/>
        <v>89.075630252100851</v>
      </c>
      <c r="L35" s="207">
        <f t="shared" si="1"/>
        <v>100</v>
      </c>
    </row>
    <row r="36" spans="1:14" ht="82.5" customHeight="1" x14ac:dyDescent="0.2">
      <c r="A36" s="819"/>
      <c r="B36" s="819"/>
      <c r="C36" s="819"/>
      <c r="D36" s="553">
        <v>873</v>
      </c>
      <c r="E36" s="553">
        <v>1003</v>
      </c>
      <c r="F36" s="285" t="s">
        <v>591</v>
      </c>
      <c r="G36" s="284">
        <v>300</v>
      </c>
      <c r="H36" s="603">
        <v>287.62</v>
      </c>
      <c r="I36" s="605">
        <v>265.79000000000002</v>
      </c>
      <c r="J36" s="605">
        <v>265.79000000000002</v>
      </c>
      <c r="K36" s="207">
        <f t="shared" si="0"/>
        <v>92.410124469786524</v>
      </c>
      <c r="L36" s="207">
        <f t="shared" si="1"/>
        <v>100</v>
      </c>
    </row>
    <row r="37" spans="1:14" ht="24.75" customHeight="1" x14ac:dyDescent="0.2">
      <c r="A37" s="819" t="s">
        <v>237</v>
      </c>
      <c r="B37" s="819" t="s">
        <v>238</v>
      </c>
      <c r="C37" s="820" t="s">
        <v>82</v>
      </c>
      <c r="D37" s="553">
        <v>873</v>
      </c>
      <c r="E37" s="553">
        <v>1003</v>
      </c>
      <c r="F37" s="285" t="s">
        <v>592</v>
      </c>
      <c r="G37" s="284">
        <v>200</v>
      </c>
      <c r="H37" s="603">
        <v>0.66</v>
      </c>
      <c r="I37" s="603">
        <v>0.54</v>
      </c>
      <c r="J37" s="603">
        <v>0.54</v>
      </c>
      <c r="K37" s="207">
        <f t="shared" si="0"/>
        <v>81.818181818181827</v>
      </c>
      <c r="L37" s="207">
        <f t="shared" si="1"/>
        <v>100</v>
      </c>
    </row>
    <row r="38" spans="1:14" ht="32.25" customHeight="1" x14ac:dyDescent="0.2">
      <c r="A38" s="819"/>
      <c r="B38" s="819"/>
      <c r="C38" s="820"/>
      <c r="D38" s="553">
        <v>873</v>
      </c>
      <c r="E38" s="553">
        <v>1003</v>
      </c>
      <c r="F38" s="285" t="s">
        <v>592</v>
      </c>
      <c r="G38" s="284">
        <v>300</v>
      </c>
      <c r="H38" s="603">
        <v>36.340000000000003</v>
      </c>
      <c r="I38" s="603">
        <v>36.24</v>
      </c>
      <c r="J38" s="603">
        <v>36.24</v>
      </c>
      <c r="K38" s="207">
        <f t="shared" si="0"/>
        <v>99.724821133736924</v>
      </c>
      <c r="L38" s="207">
        <f t="shared" si="1"/>
        <v>100</v>
      </c>
    </row>
    <row r="39" spans="1:14" ht="25.5" customHeight="1" x14ac:dyDescent="0.2">
      <c r="A39" s="819" t="s">
        <v>239</v>
      </c>
      <c r="B39" s="819" t="s">
        <v>240</v>
      </c>
      <c r="C39" s="820" t="s">
        <v>82</v>
      </c>
      <c r="D39" s="553">
        <v>873</v>
      </c>
      <c r="E39" s="553">
        <v>1003</v>
      </c>
      <c r="F39" s="285" t="s">
        <v>593</v>
      </c>
      <c r="G39" s="284">
        <v>200</v>
      </c>
      <c r="H39" s="603">
        <v>453.82</v>
      </c>
      <c r="I39" s="603">
        <v>378.21</v>
      </c>
      <c r="J39" s="603">
        <v>378.21</v>
      </c>
      <c r="K39" s="207">
        <f t="shared" si="0"/>
        <v>83.339209378167553</v>
      </c>
      <c r="L39" s="207">
        <f t="shared" si="1"/>
        <v>100</v>
      </c>
    </row>
    <row r="40" spans="1:14" ht="20.25" customHeight="1" x14ac:dyDescent="0.2">
      <c r="A40" s="819"/>
      <c r="B40" s="819"/>
      <c r="C40" s="820"/>
      <c r="D40" s="553">
        <v>873</v>
      </c>
      <c r="E40" s="553">
        <v>1003</v>
      </c>
      <c r="F40" s="285" t="s">
        <v>593</v>
      </c>
      <c r="G40" s="284">
        <v>300</v>
      </c>
      <c r="H40" s="603">
        <v>41724.18</v>
      </c>
      <c r="I40" s="603">
        <v>41584.53</v>
      </c>
      <c r="J40" s="603">
        <v>41584.53</v>
      </c>
      <c r="K40" s="207">
        <f t="shared" si="0"/>
        <v>99.665301990356667</v>
      </c>
      <c r="L40" s="207">
        <f t="shared" si="1"/>
        <v>100</v>
      </c>
    </row>
    <row r="41" spans="1:14" ht="25.5" customHeight="1" x14ac:dyDescent="0.2">
      <c r="A41" s="819" t="s">
        <v>72</v>
      </c>
      <c r="B41" s="819" t="s">
        <v>241</v>
      </c>
      <c r="C41" s="820" t="s">
        <v>82</v>
      </c>
      <c r="D41" s="553">
        <v>873</v>
      </c>
      <c r="E41" s="553">
        <v>1003</v>
      </c>
      <c r="F41" s="285" t="s">
        <v>594</v>
      </c>
      <c r="G41" s="284">
        <v>200</v>
      </c>
      <c r="H41" s="603">
        <v>1.42</v>
      </c>
      <c r="I41" s="603">
        <v>0.44</v>
      </c>
      <c r="J41" s="603">
        <v>0.44</v>
      </c>
      <c r="K41" s="207">
        <f t="shared" si="0"/>
        <v>30.985915492957751</v>
      </c>
      <c r="L41" s="207">
        <f t="shared" si="1"/>
        <v>100</v>
      </c>
    </row>
    <row r="42" spans="1:14" ht="31.5" customHeight="1" x14ac:dyDescent="0.2">
      <c r="A42" s="819"/>
      <c r="B42" s="819"/>
      <c r="C42" s="820"/>
      <c r="D42" s="553">
        <v>873</v>
      </c>
      <c r="E42" s="553">
        <v>1003</v>
      </c>
      <c r="F42" s="285" t="s">
        <v>594</v>
      </c>
      <c r="G42" s="284">
        <v>300</v>
      </c>
      <c r="H42" s="603">
        <v>41.58</v>
      </c>
      <c r="I42" s="603">
        <v>32.15</v>
      </c>
      <c r="J42" s="603">
        <v>32.15</v>
      </c>
      <c r="K42" s="207">
        <f t="shared" si="0"/>
        <v>77.32082732082732</v>
      </c>
      <c r="L42" s="207">
        <f t="shared" si="1"/>
        <v>100</v>
      </c>
    </row>
    <row r="43" spans="1:14" ht="24" customHeight="1" x14ac:dyDescent="0.2">
      <c r="A43" s="819" t="s">
        <v>96</v>
      </c>
      <c r="B43" s="819" t="s">
        <v>242</v>
      </c>
      <c r="C43" s="820" t="s">
        <v>82</v>
      </c>
      <c r="D43" s="553">
        <v>873</v>
      </c>
      <c r="E43" s="553">
        <v>1003</v>
      </c>
      <c r="F43" s="285" t="s">
        <v>595</v>
      </c>
      <c r="G43" s="284">
        <v>200</v>
      </c>
      <c r="H43" s="603">
        <v>10.63</v>
      </c>
      <c r="I43" s="603">
        <v>10.63</v>
      </c>
      <c r="J43" s="603">
        <v>10.63</v>
      </c>
      <c r="K43" s="207">
        <v>100</v>
      </c>
      <c r="L43" s="207">
        <f t="shared" si="1"/>
        <v>100</v>
      </c>
    </row>
    <row r="44" spans="1:14" ht="21.75" customHeight="1" x14ac:dyDescent="0.2">
      <c r="A44" s="819"/>
      <c r="B44" s="819"/>
      <c r="C44" s="820"/>
      <c r="D44" s="553">
        <v>873</v>
      </c>
      <c r="E44" s="553">
        <v>1003</v>
      </c>
      <c r="F44" s="285" t="s">
        <v>595</v>
      </c>
      <c r="G44" s="284">
        <v>300</v>
      </c>
      <c r="H44" s="603">
        <v>1221.3699999999999</v>
      </c>
      <c r="I44" s="603">
        <v>1221.3699999999999</v>
      </c>
      <c r="J44" s="603">
        <v>1221.3699999999999</v>
      </c>
      <c r="K44" s="207">
        <f t="shared" si="0"/>
        <v>100</v>
      </c>
      <c r="L44" s="207">
        <f t="shared" si="1"/>
        <v>100</v>
      </c>
    </row>
    <row r="45" spans="1:14" ht="17.25" hidden="1" customHeight="1" x14ac:dyDescent="0.2">
      <c r="A45" s="819" t="s">
        <v>243</v>
      </c>
      <c r="B45" s="819" t="s">
        <v>244</v>
      </c>
      <c r="C45" s="820" t="s">
        <v>82</v>
      </c>
      <c r="D45" s="553">
        <v>873</v>
      </c>
      <c r="E45" s="553">
        <v>1003</v>
      </c>
      <c r="F45" s="285" t="s">
        <v>596</v>
      </c>
      <c r="G45" s="284">
        <v>200</v>
      </c>
      <c r="H45" s="604"/>
      <c r="I45" s="604"/>
      <c r="J45" s="604"/>
      <c r="K45" s="207">
        <v>0</v>
      </c>
      <c r="L45" s="207">
        <v>0</v>
      </c>
    </row>
    <row r="46" spans="1:14" ht="10.5" hidden="1" customHeight="1" x14ac:dyDescent="0.2">
      <c r="A46" s="819"/>
      <c r="B46" s="819"/>
      <c r="C46" s="820"/>
      <c r="D46" s="553">
        <v>873</v>
      </c>
      <c r="E46" s="553">
        <v>1003</v>
      </c>
      <c r="F46" s="285" t="s">
        <v>596</v>
      </c>
      <c r="G46" s="284">
        <v>300</v>
      </c>
      <c r="H46" s="604"/>
      <c r="I46" s="604"/>
      <c r="J46" s="604"/>
      <c r="K46" s="207" t="e">
        <f t="shared" ref="K46:K62" si="2">J46/H46*100</f>
        <v>#DIV/0!</v>
      </c>
      <c r="L46" s="207">
        <v>0</v>
      </c>
    </row>
    <row r="47" spans="1:14" ht="15" customHeight="1" x14ac:dyDescent="0.2">
      <c r="A47" s="819" t="s">
        <v>243</v>
      </c>
      <c r="B47" s="819" t="s">
        <v>246</v>
      </c>
      <c r="C47" s="820" t="s">
        <v>82</v>
      </c>
      <c r="D47" s="553">
        <v>873</v>
      </c>
      <c r="E47" s="553">
        <v>1003</v>
      </c>
      <c r="F47" s="285" t="s">
        <v>597</v>
      </c>
      <c r="G47" s="284">
        <v>200</v>
      </c>
      <c r="H47" s="603">
        <v>122.48</v>
      </c>
      <c r="I47" s="603">
        <v>122.48</v>
      </c>
      <c r="J47" s="603">
        <v>122.48</v>
      </c>
      <c r="K47" s="207">
        <f t="shared" si="2"/>
        <v>100</v>
      </c>
      <c r="L47" s="207">
        <f t="shared" ref="L47:L62" si="3">J47/I47*100</f>
        <v>100</v>
      </c>
    </row>
    <row r="48" spans="1:14" ht="35.25" customHeight="1" x14ac:dyDescent="0.2">
      <c r="A48" s="819"/>
      <c r="B48" s="819"/>
      <c r="C48" s="820"/>
      <c r="D48" s="553">
        <v>873</v>
      </c>
      <c r="E48" s="553">
        <v>1003</v>
      </c>
      <c r="F48" s="285" t="s">
        <v>597</v>
      </c>
      <c r="G48" s="284">
        <v>300</v>
      </c>
      <c r="H48" s="603">
        <v>11361.52</v>
      </c>
      <c r="I48" s="603">
        <v>11361.52</v>
      </c>
      <c r="J48" s="603">
        <v>11361.52</v>
      </c>
      <c r="K48" s="207">
        <f t="shared" si="2"/>
        <v>100</v>
      </c>
      <c r="L48" s="207">
        <f t="shared" si="3"/>
        <v>100</v>
      </c>
    </row>
    <row r="49" spans="1:12" ht="18" customHeight="1" x14ac:dyDescent="0.2">
      <c r="A49" s="819" t="s">
        <v>245</v>
      </c>
      <c r="B49" s="819" t="s">
        <v>248</v>
      </c>
      <c r="C49" s="820" t="s">
        <v>82</v>
      </c>
      <c r="D49" s="553">
        <v>873</v>
      </c>
      <c r="E49" s="553">
        <v>1003</v>
      </c>
      <c r="F49" s="285" t="s">
        <v>602</v>
      </c>
      <c r="G49" s="284">
        <v>200</v>
      </c>
      <c r="H49" s="603">
        <v>324.06</v>
      </c>
      <c r="I49" s="603">
        <v>324.06</v>
      </c>
      <c r="J49" s="603">
        <v>324.06</v>
      </c>
      <c r="K49" s="578">
        <f t="shared" si="2"/>
        <v>100</v>
      </c>
      <c r="L49" s="207">
        <f t="shared" si="3"/>
        <v>100</v>
      </c>
    </row>
    <row r="50" spans="1:12" ht="29.25" customHeight="1" x14ac:dyDescent="0.2">
      <c r="A50" s="819"/>
      <c r="B50" s="819"/>
      <c r="C50" s="820"/>
      <c r="D50" s="553">
        <v>873</v>
      </c>
      <c r="E50" s="553">
        <v>1003</v>
      </c>
      <c r="F50" s="285" t="s">
        <v>602</v>
      </c>
      <c r="G50" s="284">
        <v>300</v>
      </c>
      <c r="H50" s="603">
        <v>34180.94</v>
      </c>
      <c r="I50" s="603">
        <v>33237.440000000002</v>
      </c>
      <c r="J50" s="603">
        <v>33237.440000000002</v>
      </c>
      <c r="K50" s="578">
        <v>69.5</v>
      </c>
      <c r="L50" s="207">
        <f t="shared" si="3"/>
        <v>100</v>
      </c>
    </row>
    <row r="51" spans="1:12" ht="21.75" customHeight="1" x14ac:dyDescent="0.2">
      <c r="A51" s="819" t="s">
        <v>247</v>
      </c>
      <c r="B51" s="819" t="s">
        <v>250</v>
      </c>
      <c r="C51" s="820" t="s">
        <v>82</v>
      </c>
      <c r="D51" s="553">
        <v>873</v>
      </c>
      <c r="E51" s="553">
        <v>1003</v>
      </c>
      <c r="F51" s="285" t="s">
        <v>603</v>
      </c>
      <c r="G51" s="284">
        <v>200</v>
      </c>
      <c r="H51" s="603">
        <v>24.46</v>
      </c>
      <c r="I51" s="603">
        <v>24.46</v>
      </c>
      <c r="J51" s="603">
        <v>24.46</v>
      </c>
      <c r="K51" s="578">
        <f t="shared" si="2"/>
        <v>100</v>
      </c>
      <c r="L51" s="207">
        <f t="shared" si="3"/>
        <v>100</v>
      </c>
    </row>
    <row r="52" spans="1:12" ht="54" customHeight="1" x14ac:dyDescent="0.2">
      <c r="A52" s="819"/>
      <c r="B52" s="819"/>
      <c r="C52" s="820"/>
      <c r="D52" s="553">
        <v>873</v>
      </c>
      <c r="E52" s="553">
        <v>1003</v>
      </c>
      <c r="F52" s="285" t="s">
        <v>603</v>
      </c>
      <c r="G52" s="284">
        <v>300</v>
      </c>
      <c r="H52" s="603">
        <v>2502.54</v>
      </c>
      <c r="I52" s="603">
        <v>2502.54</v>
      </c>
      <c r="J52" s="603">
        <v>2502.54</v>
      </c>
      <c r="K52" s="578">
        <f t="shared" si="2"/>
        <v>100</v>
      </c>
      <c r="L52" s="207">
        <f t="shared" si="3"/>
        <v>100</v>
      </c>
    </row>
    <row r="53" spans="1:12" ht="29.25" customHeight="1" x14ac:dyDescent="0.2">
      <c r="A53" s="819" t="s">
        <v>249</v>
      </c>
      <c r="B53" s="819" t="s">
        <v>252</v>
      </c>
      <c r="C53" s="820" t="s">
        <v>82</v>
      </c>
      <c r="D53" s="553">
        <v>873</v>
      </c>
      <c r="E53" s="553">
        <v>1003</v>
      </c>
      <c r="F53" s="285" t="s">
        <v>604</v>
      </c>
      <c r="G53" s="284">
        <v>200</v>
      </c>
      <c r="H53" s="605">
        <v>121</v>
      </c>
      <c r="I53" s="605">
        <v>121</v>
      </c>
      <c r="J53" s="605">
        <v>121</v>
      </c>
      <c r="K53" s="207">
        <f t="shared" si="2"/>
        <v>100</v>
      </c>
      <c r="L53" s="207">
        <f t="shared" si="3"/>
        <v>100</v>
      </c>
    </row>
    <row r="54" spans="1:12" ht="30.75" customHeight="1" x14ac:dyDescent="0.2">
      <c r="A54" s="819"/>
      <c r="B54" s="819"/>
      <c r="C54" s="820"/>
      <c r="D54" s="553">
        <v>873</v>
      </c>
      <c r="E54" s="553">
        <v>1003</v>
      </c>
      <c r="F54" s="285" t="s">
        <v>604</v>
      </c>
      <c r="G54" s="284">
        <v>300</v>
      </c>
      <c r="H54" s="605">
        <v>14041</v>
      </c>
      <c r="I54" s="605">
        <v>14041</v>
      </c>
      <c r="J54" s="605">
        <v>14041</v>
      </c>
      <c r="K54" s="207">
        <v>80</v>
      </c>
      <c r="L54" s="207">
        <f t="shared" si="3"/>
        <v>100</v>
      </c>
    </row>
    <row r="55" spans="1:12" ht="18.75" customHeight="1" x14ac:dyDescent="0.2">
      <c r="A55" s="819" t="s">
        <v>251</v>
      </c>
      <c r="B55" s="819" t="s">
        <v>254</v>
      </c>
      <c r="C55" s="820" t="s">
        <v>82</v>
      </c>
      <c r="D55" s="553">
        <v>873</v>
      </c>
      <c r="E55" s="553">
        <v>1003</v>
      </c>
      <c r="F55" s="285" t="s">
        <v>605</v>
      </c>
      <c r="G55" s="284">
        <v>200</v>
      </c>
      <c r="H55" s="603">
        <v>57.23</v>
      </c>
      <c r="I55" s="603">
        <v>57.23</v>
      </c>
      <c r="J55" s="603">
        <v>57.23</v>
      </c>
      <c r="K55" s="207">
        <f t="shared" si="2"/>
        <v>100</v>
      </c>
      <c r="L55" s="207">
        <f t="shared" si="3"/>
        <v>100</v>
      </c>
    </row>
    <row r="56" spans="1:12" ht="39.75" customHeight="1" x14ac:dyDescent="0.2">
      <c r="A56" s="819"/>
      <c r="B56" s="819"/>
      <c r="C56" s="820"/>
      <c r="D56" s="553">
        <v>873</v>
      </c>
      <c r="E56" s="553">
        <v>1003</v>
      </c>
      <c r="F56" s="285" t="s">
        <v>605</v>
      </c>
      <c r="G56" s="284">
        <v>300</v>
      </c>
      <c r="H56" s="603">
        <v>6092.77</v>
      </c>
      <c r="I56" s="603">
        <v>6092.77</v>
      </c>
      <c r="J56" s="603">
        <v>6092.77</v>
      </c>
      <c r="K56" s="207">
        <f t="shared" si="2"/>
        <v>100</v>
      </c>
      <c r="L56" s="207">
        <f t="shared" si="3"/>
        <v>100</v>
      </c>
    </row>
    <row r="57" spans="1:12" ht="19.5" customHeight="1" x14ac:dyDescent="0.2">
      <c r="A57" s="819" t="s">
        <v>253</v>
      </c>
      <c r="B57" s="819" t="s">
        <v>256</v>
      </c>
      <c r="C57" s="820" t="s">
        <v>82</v>
      </c>
      <c r="D57" s="553">
        <v>873</v>
      </c>
      <c r="E57" s="553">
        <v>1003</v>
      </c>
      <c r="F57" s="285" t="s">
        <v>598</v>
      </c>
      <c r="G57" s="284">
        <v>200</v>
      </c>
      <c r="H57" s="605">
        <v>7.2</v>
      </c>
      <c r="I57" s="605">
        <v>7.2</v>
      </c>
      <c r="J57" s="605">
        <v>7.2</v>
      </c>
      <c r="K57" s="207">
        <f t="shared" si="2"/>
        <v>100</v>
      </c>
      <c r="L57" s="207">
        <f t="shared" si="3"/>
        <v>100</v>
      </c>
    </row>
    <row r="58" spans="1:12" ht="24" customHeight="1" x14ac:dyDescent="0.2">
      <c r="A58" s="819"/>
      <c r="B58" s="819"/>
      <c r="C58" s="820"/>
      <c r="D58" s="553">
        <v>873</v>
      </c>
      <c r="E58" s="553">
        <v>1003</v>
      </c>
      <c r="F58" s="285" t="s">
        <v>598</v>
      </c>
      <c r="G58" s="284">
        <v>300</v>
      </c>
      <c r="H58" s="605">
        <v>490.8</v>
      </c>
      <c r="I58" s="605">
        <v>490.8</v>
      </c>
      <c r="J58" s="605">
        <v>490.8</v>
      </c>
      <c r="K58" s="207">
        <f t="shared" si="2"/>
        <v>100</v>
      </c>
      <c r="L58" s="207">
        <f t="shared" si="3"/>
        <v>100</v>
      </c>
    </row>
    <row r="59" spans="1:12" ht="24" customHeight="1" x14ac:dyDescent="0.2">
      <c r="A59" s="819" t="s">
        <v>255</v>
      </c>
      <c r="B59" s="819" t="s">
        <v>292</v>
      </c>
      <c r="C59" s="820" t="s">
        <v>82</v>
      </c>
      <c r="D59" s="553">
        <v>873</v>
      </c>
      <c r="E59" s="553">
        <v>1003</v>
      </c>
      <c r="F59" s="285" t="s">
        <v>586</v>
      </c>
      <c r="G59" s="284">
        <v>200</v>
      </c>
      <c r="H59" s="605">
        <v>34.700000000000003</v>
      </c>
      <c r="I59" s="605">
        <v>34.700000000000003</v>
      </c>
      <c r="J59" s="605">
        <v>34.700000000000003</v>
      </c>
      <c r="K59" s="207">
        <f t="shared" si="2"/>
        <v>100</v>
      </c>
      <c r="L59" s="207">
        <f t="shared" si="3"/>
        <v>100</v>
      </c>
    </row>
    <row r="60" spans="1:12" ht="30" customHeight="1" x14ac:dyDescent="0.2">
      <c r="A60" s="819"/>
      <c r="B60" s="819"/>
      <c r="C60" s="820"/>
      <c r="D60" s="553">
        <v>873</v>
      </c>
      <c r="E60" s="553">
        <v>1003</v>
      </c>
      <c r="F60" s="285" t="s">
        <v>586</v>
      </c>
      <c r="G60" s="284">
        <v>300</v>
      </c>
      <c r="H60" s="605">
        <v>3600.3</v>
      </c>
      <c r="I60" s="605">
        <v>3600.2</v>
      </c>
      <c r="J60" s="605">
        <v>3600.2</v>
      </c>
      <c r="K60" s="207">
        <f t="shared" si="2"/>
        <v>99.997222453684415</v>
      </c>
      <c r="L60" s="207">
        <f t="shared" si="3"/>
        <v>100</v>
      </c>
    </row>
    <row r="61" spans="1:12" ht="25.5" customHeight="1" x14ac:dyDescent="0.2">
      <c r="A61" s="819" t="s">
        <v>291</v>
      </c>
      <c r="B61" s="819" t="s">
        <v>173</v>
      </c>
      <c r="C61" s="820" t="s">
        <v>82</v>
      </c>
      <c r="D61" s="553">
        <v>873</v>
      </c>
      <c r="E61" s="553">
        <v>1001</v>
      </c>
      <c r="F61" s="285" t="s">
        <v>585</v>
      </c>
      <c r="G61" s="284">
        <v>200</v>
      </c>
      <c r="H61" s="603">
        <v>46.25</v>
      </c>
      <c r="I61" s="603">
        <v>46.25</v>
      </c>
      <c r="J61" s="603">
        <v>46.25</v>
      </c>
      <c r="K61" s="207">
        <f t="shared" si="2"/>
        <v>100</v>
      </c>
      <c r="L61" s="207">
        <f t="shared" si="3"/>
        <v>100</v>
      </c>
    </row>
    <row r="62" spans="1:12" ht="27" customHeight="1" x14ac:dyDescent="0.2">
      <c r="A62" s="819"/>
      <c r="B62" s="819"/>
      <c r="C62" s="820"/>
      <c r="D62" s="553">
        <v>873</v>
      </c>
      <c r="E62" s="553">
        <v>1001</v>
      </c>
      <c r="F62" s="285" t="s">
        <v>585</v>
      </c>
      <c r="G62" s="284">
        <v>300</v>
      </c>
      <c r="H62" s="603">
        <v>5830.68</v>
      </c>
      <c r="I62" s="603">
        <v>5830.68</v>
      </c>
      <c r="J62" s="603">
        <v>5830.68</v>
      </c>
      <c r="K62" s="207">
        <f t="shared" si="2"/>
        <v>100</v>
      </c>
      <c r="L62" s="207">
        <f t="shared" si="3"/>
        <v>100</v>
      </c>
    </row>
    <row r="63" spans="1:12" ht="21.75" hidden="1" customHeight="1" x14ac:dyDescent="0.2">
      <c r="A63" s="819" t="s">
        <v>638</v>
      </c>
      <c r="B63" s="819" t="s">
        <v>174</v>
      </c>
      <c r="C63" s="820" t="s">
        <v>82</v>
      </c>
      <c r="D63" s="553">
        <v>873</v>
      </c>
      <c r="E63" s="219" t="s">
        <v>640</v>
      </c>
      <c r="F63" s="285" t="s">
        <v>599</v>
      </c>
      <c r="G63" s="284">
        <v>200</v>
      </c>
      <c r="H63" s="279"/>
      <c r="I63" s="279"/>
      <c r="J63" s="279"/>
      <c r="K63" s="207">
        <v>0</v>
      </c>
      <c r="L63" s="207">
        <v>0</v>
      </c>
    </row>
    <row r="64" spans="1:12" ht="44.25" customHeight="1" x14ac:dyDescent="0.2">
      <c r="A64" s="819"/>
      <c r="B64" s="819"/>
      <c r="C64" s="820"/>
      <c r="D64" s="553">
        <v>873</v>
      </c>
      <c r="E64" s="219" t="s">
        <v>640</v>
      </c>
      <c r="F64" s="285" t="s">
        <v>599</v>
      </c>
      <c r="G64" s="284">
        <v>200</v>
      </c>
      <c r="H64" s="605">
        <v>30</v>
      </c>
      <c r="I64" s="603">
        <v>2.74</v>
      </c>
      <c r="J64" s="603">
        <v>2.74</v>
      </c>
      <c r="K64" s="207">
        <f>J64/H64*100</f>
        <v>9.1333333333333329</v>
      </c>
      <c r="L64" s="207">
        <f>J64/I64*100</f>
        <v>100</v>
      </c>
    </row>
    <row r="65" spans="1:12" ht="3" hidden="1" customHeight="1" x14ac:dyDescent="0.2">
      <c r="A65" s="819" t="s">
        <v>727</v>
      </c>
      <c r="B65" s="819" t="s">
        <v>28</v>
      </c>
      <c r="C65" s="820" t="s">
        <v>82</v>
      </c>
      <c r="D65" s="553">
        <v>873</v>
      </c>
      <c r="E65" s="553">
        <v>1003</v>
      </c>
      <c r="F65" s="285" t="s">
        <v>728</v>
      </c>
      <c r="G65" s="284">
        <v>200</v>
      </c>
      <c r="H65" s="279"/>
      <c r="I65" s="279"/>
      <c r="J65" s="279"/>
      <c r="K65" s="207">
        <v>0</v>
      </c>
      <c r="L65" s="207" t="e">
        <f>J65/I65*100</f>
        <v>#DIV/0!</v>
      </c>
    </row>
    <row r="66" spans="1:12" ht="3.75" hidden="1" customHeight="1" x14ac:dyDescent="0.2">
      <c r="A66" s="819"/>
      <c r="B66" s="819"/>
      <c r="C66" s="820"/>
      <c r="D66" s="553">
        <v>873</v>
      </c>
      <c r="E66" s="553">
        <v>1003</v>
      </c>
      <c r="F66" s="285" t="s">
        <v>728</v>
      </c>
      <c r="G66" s="284">
        <v>300</v>
      </c>
      <c r="H66" s="279"/>
      <c r="I66" s="279"/>
      <c r="J66" s="279"/>
      <c r="K66" s="207">
        <v>0</v>
      </c>
      <c r="L66" s="207" t="e">
        <f>J66/I66*100</f>
        <v>#DIV/0!</v>
      </c>
    </row>
    <row r="67" spans="1:12" ht="32.25" customHeight="1" x14ac:dyDescent="0.2">
      <c r="A67" s="819" t="s">
        <v>639</v>
      </c>
      <c r="B67" s="819" t="s">
        <v>175</v>
      </c>
      <c r="C67" s="820" t="s">
        <v>82</v>
      </c>
      <c r="D67" s="553">
        <v>873</v>
      </c>
      <c r="E67" s="553">
        <v>1003</v>
      </c>
      <c r="F67" s="285" t="s">
        <v>51</v>
      </c>
      <c r="G67" s="284">
        <v>300</v>
      </c>
      <c r="H67" s="605">
        <v>430</v>
      </c>
      <c r="I67" s="603">
        <v>288.02999999999997</v>
      </c>
      <c r="J67" s="603">
        <v>288.02999999999997</v>
      </c>
      <c r="K67" s="207">
        <v>70.27</v>
      </c>
      <c r="L67" s="207">
        <f>J67/I67*100</f>
        <v>100</v>
      </c>
    </row>
    <row r="68" spans="1:12" ht="48.75" customHeight="1" x14ac:dyDescent="0.2">
      <c r="A68" s="819"/>
      <c r="B68" s="819"/>
      <c r="C68" s="820"/>
      <c r="D68" s="553">
        <v>873</v>
      </c>
      <c r="E68" s="553">
        <v>1003</v>
      </c>
      <c r="F68" s="285" t="s">
        <v>51</v>
      </c>
      <c r="G68" s="284">
        <v>200</v>
      </c>
      <c r="H68" s="605">
        <v>229</v>
      </c>
      <c r="I68" s="605">
        <v>152.97</v>
      </c>
      <c r="J68" s="605">
        <v>152.97</v>
      </c>
      <c r="K68" s="207">
        <v>12.1</v>
      </c>
      <c r="L68" s="207">
        <f>J68/I68*100</f>
        <v>100</v>
      </c>
    </row>
    <row r="69" spans="1:12" ht="45.75" customHeight="1" x14ac:dyDescent="0.2">
      <c r="A69" s="830" t="s">
        <v>97</v>
      </c>
      <c r="B69" s="832" t="s">
        <v>98</v>
      </c>
      <c r="C69" s="819" t="s">
        <v>82</v>
      </c>
      <c r="D69" s="553">
        <v>873</v>
      </c>
      <c r="E69" s="553">
        <v>1003</v>
      </c>
      <c r="F69" s="287" t="s">
        <v>55</v>
      </c>
      <c r="G69" s="284">
        <v>200</v>
      </c>
      <c r="H69" s="605">
        <v>5</v>
      </c>
      <c r="I69" s="556">
        <v>0</v>
      </c>
      <c r="J69" s="556">
        <f>'[1]АЦК (КВР)'!H48</f>
        <v>0</v>
      </c>
      <c r="K69" s="207">
        <v>0</v>
      </c>
      <c r="L69" s="207">
        <v>0</v>
      </c>
    </row>
    <row r="70" spans="1:12" ht="48.75" customHeight="1" thickBot="1" x14ac:dyDescent="0.25">
      <c r="A70" s="831"/>
      <c r="B70" s="833"/>
      <c r="C70" s="832"/>
      <c r="D70" s="549">
        <v>873</v>
      </c>
      <c r="E70" s="549">
        <v>1003</v>
      </c>
      <c r="F70" s="557" t="s">
        <v>55</v>
      </c>
      <c r="G70" s="209">
        <v>300</v>
      </c>
      <c r="H70" s="608">
        <v>5</v>
      </c>
      <c r="I70" s="580">
        <v>0</v>
      </c>
      <c r="J70" s="580">
        <f>'[1]АЦК (КВР)'!H49</f>
        <v>0</v>
      </c>
      <c r="K70" s="208">
        <v>0</v>
      </c>
      <c r="L70" s="208">
        <v>0</v>
      </c>
    </row>
    <row r="71" spans="1:12" ht="26.25" customHeight="1" thickBot="1" x14ac:dyDescent="0.25">
      <c r="A71" s="825" t="s">
        <v>257</v>
      </c>
      <c r="B71" s="836" t="s">
        <v>641</v>
      </c>
      <c r="C71" s="400" t="s">
        <v>634</v>
      </c>
      <c r="D71" s="289">
        <v>873</v>
      </c>
      <c r="E71" s="289" t="s">
        <v>316</v>
      </c>
      <c r="F71" s="290" t="s">
        <v>316</v>
      </c>
      <c r="G71" s="289" t="s">
        <v>316</v>
      </c>
      <c r="H71" s="615">
        <f>H72</f>
        <v>46375</v>
      </c>
      <c r="I71" s="612">
        <f>I72</f>
        <v>46356.58</v>
      </c>
      <c r="J71" s="612">
        <f>J72</f>
        <v>46356.58</v>
      </c>
      <c r="K71" s="299">
        <f t="shared" ref="K71:K77" si="4">J71/H71*100</f>
        <v>99.960280323450135</v>
      </c>
      <c r="L71" s="292">
        <f>L72</f>
        <v>100</v>
      </c>
    </row>
    <row r="72" spans="1:12" ht="106.5" customHeight="1" thickBot="1" x14ac:dyDescent="0.25">
      <c r="A72" s="826"/>
      <c r="B72" s="837"/>
      <c r="C72" s="300" t="s">
        <v>375</v>
      </c>
      <c r="D72" s="232">
        <v>873</v>
      </c>
      <c r="E72" s="232" t="s">
        <v>316</v>
      </c>
      <c r="F72" s="288" t="s">
        <v>316</v>
      </c>
      <c r="G72" s="232" t="s">
        <v>316</v>
      </c>
      <c r="H72" s="611">
        <v>46375</v>
      </c>
      <c r="I72" s="613">
        <v>46356.58</v>
      </c>
      <c r="J72" s="613">
        <v>46356.58</v>
      </c>
      <c r="K72" s="226">
        <f t="shared" si="4"/>
        <v>99.960280323450135</v>
      </c>
      <c r="L72" s="301">
        <f>J72/I72*100</f>
        <v>100</v>
      </c>
    </row>
    <row r="73" spans="1:12" ht="32.25" customHeight="1" x14ac:dyDescent="0.2">
      <c r="A73" s="829" t="s">
        <v>258</v>
      </c>
      <c r="B73" s="829" t="s">
        <v>41</v>
      </c>
      <c r="C73" s="834" t="s">
        <v>82</v>
      </c>
      <c r="D73" s="210">
        <v>873</v>
      </c>
      <c r="E73" s="210">
        <v>1002</v>
      </c>
      <c r="F73" s="223" t="s">
        <v>609</v>
      </c>
      <c r="G73" s="211">
        <v>100</v>
      </c>
      <c r="H73" s="610">
        <v>4813</v>
      </c>
      <c r="I73" s="205">
        <v>4805</v>
      </c>
      <c r="J73" s="205">
        <v>4805</v>
      </c>
      <c r="K73" s="205">
        <f t="shared" si="4"/>
        <v>99.833783503012668</v>
      </c>
      <c r="L73" s="298">
        <f>J73/I73*100</f>
        <v>100</v>
      </c>
    </row>
    <row r="74" spans="1:12" ht="32.25" customHeight="1" x14ac:dyDescent="0.2">
      <c r="A74" s="819"/>
      <c r="B74" s="819"/>
      <c r="C74" s="835"/>
      <c r="D74" s="212">
        <v>873</v>
      </c>
      <c r="E74" s="212">
        <v>1002</v>
      </c>
      <c r="F74" s="224" t="s">
        <v>609</v>
      </c>
      <c r="G74" s="213">
        <v>200</v>
      </c>
      <c r="H74" s="556">
        <f>'[1]АЦК (КВР)'!D92</f>
        <v>65000</v>
      </c>
      <c r="I74" s="556">
        <v>65000</v>
      </c>
      <c r="J74" s="556">
        <f>'[1]АЦК (КВР)'!H92</f>
        <v>65000</v>
      </c>
      <c r="K74" s="207">
        <f t="shared" si="4"/>
        <v>100</v>
      </c>
      <c r="L74" s="286">
        <f>J74/I74*100</f>
        <v>100</v>
      </c>
    </row>
    <row r="75" spans="1:12" ht="12.75" customHeight="1" x14ac:dyDescent="0.2">
      <c r="A75" s="819"/>
      <c r="B75" s="819"/>
      <c r="C75" s="547" t="s">
        <v>29</v>
      </c>
      <c r="D75" s="212">
        <v>873</v>
      </c>
      <c r="E75" s="212">
        <v>1002</v>
      </c>
      <c r="F75" s="224" t="s">
        <v>609</v>
      </c>
      <c r="G75" s="213">
        <v>300</v>
      </c>
      <c r="H75" s="605">
        <v>50</v>
      </c>
      <c r="I75" s="605">
        <v>50</v>
      </c>
      <c r="J75" s="605">
        <v>50</v>
      </c>
      <c r="K75" s="556">
        <f t="shared" si="4"/>
        <v>100</v>
      </c>
      <c r="L75" s="286" t="s">
        <v>170</v>
      </c>
    </row>
    <row r="76" spans="1:12" ht="37.5" customHeight="1" thickBot="1" x14ac:dyDescent="0.25">
      <c r="A76" s="819"/>
      <c r="B76" s="819"/>
      <c r="C76" s="547" t="s">
        <v>52</v>
      </c>
      <c r="D76" s="212">
        <v>873</v>
      </c>
      <c r="E76" s="212">
        <v>1002</v>
      </c>
      <c r="F76" s="224" t="s">
        <v>609</v>
      </c>
      <c r="G76" s="213">
        <v>600</v>
      </c>
      <c r="H76" s="605">
        <v>41447</v>
      </c>
      <c r="I76" s="605">
        <v>41436.58</v>
      </c>
      <c r="J76" s="605">
        <v>41436.58</v>
      </c>
      <c r="K76" s="207">
        <f t="shared" si="4"/>
        <v>99.974859459068213</v>
      </c>
      <c r="L76" s="286">
        <f>J76/I76*100</f>
        <v>100</v>
      </c>
    </row>
    <row r="77" spans="1:12" ht="18.75" hidden="1" customHeight="1" thickBot="1" x14ac:dyDescent="0.25">
      <c r="A77" s="549" t="s">
        <v>642</v>
      </c>
      <c r="B77" s="549" t="s">
        <v>643</v>
      </c>
      <c r="C77" s="550"/>
      <c r="D77" s="293">
        <v>873</v>
      </c>
      <c r="E77" s="293">
        <v>1006</v>
      </c>
      <c r="F77" s="294">
        <v>325209</v>
      </c>
      <c r="G77" s="295">
        <v>612</v>
      </c>
      <c r="H77" s="296">
        <v>0</v>
      </c>
      <c r="I77" s="296"/>
      <c r="J77" s="296"/>
      <c r="K77" s="208" t="e">
        <f t="shared" si="4"/>
        <v>#DIV/0!</v>
      </c>
      <c r="L77" s="297" t="e">
        <f>J77/I77*100</f>
        <v>#DIV/0!</v>
      </c>
    </row>
    <row r="78" spans="1:12" ht="22.5" customHeight="1" x14ac:dyDescent="0.2">
      <c r="A78" s="825" t="s">
        <v>259</v>
      </c>
      <c r="B78" s="836" t="s">
        <v>260</v>
      </c>
      <c r="C78" s="400" t="s">
        <v>634</v>
      </c>
      <c r="D78" s="289">
        <v>873</v>
      </c>
      <c r="E78" s="289" t="s">
        <v>316</v>
      </c>
      <c r="F78" s="290" t="s">
        <v>316</v>
      </c>
      <c r="G78" s="289" t="s">
        <v>316</v>
      </c>
      <c r="H78" s="615">
        <f>H80+H81+H82+H83+H85+H86+H87+H88+H89+H90+H91+H93+H94+H95+H96+H97+H98+H99+H100+H102+H103+H104+H92</f>
        <v>214202.49999999997</v>
      </c>
      <c r="I78" s="615">
        <f>I80+I81+I82+I83+I85+I86+I87+I88+I89+I90+I91+I93+I94+I95+I96+I97+I98+I99+I100+I102+I103+I104+I92</f>
        <v>209374.87999999995</v>
      </c>
      <c r="J78" s="615">
        <f>I80+I81+I82+I83+I85+I86+I87+I88+I89+I90+I91+I93+I94+I95+I96+I97+I98+I99+I100+I102+I103+I104+P89+J92</f>
        <v>209374.87999999995</v>
      </c>
      <c r="K78" s="291">
        <f>K79</f>
        <v>97.746235454768254</v>
      </c>
      <c r="L78" s="292">
        <f>L79</f>
        <v>100</v>
      </c>
    </row>
    <row r="79" spans="1:12" ht="116.25" customHeight="1" thickBot="1" x14ac:dyDescent="0.25">
      <c r="A79" s="826"/>
      <c r="B79" s="837"/>
      <c r="C79" s="300" t="s">
        <v>375</v>
      </c>
      <c r="D79" s="548">
        <v>873</v>
      </c>
      <c r="E79" s="548" t="s">
        <v>316</v>
      </c>
      <c r="F79" s="221" t="s">
        <v>316</v>
      </c>
      <c r="G79" s="548" t="s">
        <v>316</v>
      </c>
      <c r="H79" s="617">
        <f>H80+H81+H82+H83+H85+H86+H87+H88+H89+H90+H91+H93+H94+H95+H96+H97+H98+H99+H100+H102+H103+H104+H92</f>
        <v>214202.49999999997</v>
      </c>
      <c r="I79" s="617">
        <f>I80+I81+I82+I83+I85+I86+I87+I88+I89+I90+I91+I93+I94+I95+I96+I97+I98+I99+I100+I102+I103+I104+I92</f>
        <v>209374.87999999995</v>
      </c>
      <c r="J79" s="617">
        <f>J78</f>
        <v>209374.87999999995</v>
      </c>
      <c r="K79" s="226">
        <f t="shared" ref="K79:K102" si="5">J79/H79*100</f>
        <v>97.746235454768254</v>
      </c>
      <c r="L79" s="227">
        <f>J79/I79*100</f>
        <v>100</v>
      </c>
    </row>
    <row r="80" spans="1:12" ht="36.75" customHeight="1" x14ac:dyDescent="0.2">
      <c r="A80" s="829" t="s">
        <v>261</v>
      </c>
      <c r="B80" s="829" t="s">
        <v>262</v>
      </c>
      <c r="C80" s="824" t="s">
        <v>82</v>
      </c>
      <c r="D80" s="551">
        <v>873</v>
      </c>
      <c r="E80" s="551">
        <v>1003</v>
      </c>
      <c r="F80" s="231" t="s">
        <v>611</v>
      </c>
      <c r="G80" s="206">
        <v>200</v>
      </c>
      <c r="H80" s="609">
        <v>19.52</v>
      </c>
      <c r="I80" s="609">
        <v>19.02</v>
      </c>
      <c r="J80" s="609">
        <v>19.02</v>
      </c>
      <c r="K80" s="205">
        <f t="shared" si="5"/>
        <v>97.438524590163937</v>
      </c>
      <c r="L80" s="205">
        <f t="shared" ref="L80:L102" si="6">J80/I80*100</f>
        <v>100</v>
      </c>
    </row>
    <row r="81" spans="1:12" ht="34.5" customHeight="1" x14ac:dyDescent="0.2">
      <c r="A81" s="819"/>
      <c r="B81" s="819"/>
      <c r="C81" s="820"/>
      <c r="D81" s="553">
        <v>873</v>
      </c>
      <c r="E81" s="553">
        <v>1003</v>
      </c>
      <c r="F81" s="285" t="s">
        <v>611</v>
      </c>
      <c r="G81" s="284">
        <v>300</v>
      </c>
      <c r="H81" s="609">
        <v>51456.47</v>
      </c>
      <c r="I81" s="603">
        <v>51456.17</v>
      </c>
      <c r="J81" s="603">
        <v>51456.17</v>
      </c>
      <c r="K81" s="207">
        <f t="shared" si="5"/>
        <v>99.999416982937234</v>
      </c>
      <c r="L81" s="207">
        <f t="shared" si="6"/>
        <v>100</v>
      </c>
    </row>
    <row r="82" spans="1:12" ht="39" customHeight="1" x14ac:dyDescent="0.2">
      <c r="A82" s="819" t="s">
        <v>263</v>
      </c>
      <c r="B82" s="819" t="s">
        <v>264</v>
      </c>
      <c r="C82" s="820" t="s">
        <v>82</v>
      </c>
      <c r="D82" s="553">
        <v>873</v>
      </c>
      <c r="E82" s="553">
        <v>1003</v>
      </c>
      <c r="F82" s="285" t="s">
        <v>612</v>
      </c>
      <c r="G82" s="284">
        <v>200</v>
      </c>
      <c r="H82" s="610">
        <v>4.5999999999999996</v>
      </c>
      <c r="I82" s="605">
        <v>2.4</v>
      </c>
      <c r="J82" s="605">
        <v>2.4</v>
      </c>
      <c r="K82" s="207">
        <f t="shared" si="5"/>
        <v>52.173913043478258</v>
      </c>
      <c r="L82" s="207">
        <f t="shared" si="6"/>
        <v>100</v>
      </c>
    </row>
    <row r="83" spans="1:12" ht="20.25" customHeight="1" x14ac:dyDescent="0.2">
      <c r="A83" s="819"/>
      <c r="B83" s="819"/>
      <c r="C83" s="820"/>
      <c r="D83" s="553">
        <v>873</v>
      </c>
      <c r="E83" s="553">
        <v>1003</v>
      </c>
      <c r="F83" s="285" t="s">
        <v>612</v>
      </c>
      <c r="G83" s="284">
        <v>300</v>
      </c>
      <c r="H83" s="610">
        <v>4780.3999999999996</v>
      </c>
      <c r="I83" s="605">
        <v>4773.55</v>
      </c>
      <c r="J83" s="605">
        <v>4773.55</v>
      </c>
      <c r="K83" s="207">
        <f t="shared" si="5"/>
        <v>99.856706551753007</v>
      </c>
      <c r="L83" s="207">
        <f t="shared" si="6"/>
        <v>100</v>
      </c>
    </row>
    <row r="84" spans="1:12" ht="15.75" hidden="1" customHeight="1" x14ac:dyDescent="0.2">
      <c r="A84" s="819" t="s">
        <v>265</v>
      </c>
      <c r="B84" s="819" t="s">
        <v>266</v>
      </c>
      <c r="C84" s="820" t="s">
        <v>82</v>
      </c>
      <c r="D84" s="553">
        <v>873</v>
      </c>
      <c r="E84" s="553">
        <v>1004</v>
      </c>
      <c r="F84" s="285" t="s">
        <v>618</v>
      </c>
      <c r="G84" s="284">
        <v>200</v>
      </c>
      <c r="H84" s="279"/>
      <c r="I84" s="279"/>
      <c r="J84" s="279"/>
      <c r="K84" s="207" t="e">
        <f t="shared" si="5"/>
        <v>#DIV/0!</v>
      </c>
      <c r="L84" s="207" t="e">
        <f t="shared" si="6"/>
        <v>#DIV/0!</v>
      </c>
    </row>
    <row r="85" spans="1:12" ht="47.25" customHeight="1" x14ac:dyDescent="0.2">
      <c r="A85" s="819"/>
      <c r="B85" s="819"/>
      <c r="C85" s="820"/>
      <c r="D85" s="553">
        <v>873</v>
      </c>
      <c r="E85" s="553">
        <v>1004</v>
      </c>
      <c r="F85" s="285" t="s">
        <v>618</v>
      </c>
      <c r="G85" s="284">
        <v>300</v>
      </c>
      <c r="H85" s="610">
        <v>1282</v>
      </c>
      <c r="I85" s="603">
        <v>1048.51</v>
      </c>
      <c r="J85" s="603">
        <v>1048.51</v>
      </c>
      <c r="K85" s="207">
        <f t="shared" si="5"/>
        <v>81.787051482059283</v>
      </c>
      <c r="L85" s="207">
        <f t="shared" si="6"/>
        <v>100</v>
      </c>
    </row>
    <row r="86" spans="1:12" ht="30.75" customHeight="1" x14ac:dyDescent="0.2">
      <c r="A86" s="819" t="s">
        <v>267</v>
      </c>
      <c r="B86" s="819" t="s">
        <v>43</v>
      </c>
      <c r="C86" s="820" t="s">
        <v>82</v>
      </c>
      <c r="D86" s="553">
        <v>873</v>
      </c>
      <c r="E86" s="553">
        <v>1004</v>
      </c>
      <c r="F86" s="285" t="s">
        <v>615</v>
      </c>
      <c r="G86" s="284">
        <v>200</v>
      </c>
      <c r="H86" s="609">
        <v>30.56</v>
      </c>
      <c r="I86" s="603">
        <v>26.59</v>
      </c>
      <c r="J86" s="603">
        <v>26.59</v>
      </c>
      <c r="K86" s="207">
        <f t="shared" si="5"/>
        <v>87.009162303664922</v>
      </c>
      <c r="L86" s="207">
        <f t="shared" si="6"/>
        <v>100</v>
      </c>
    </row>
    <row r="87" spans="1:12" ht="27" customHeight="1" x14ac:dyDescent="0.2">
      <c r="A87" s="819"/>
      <c r="B87" s="819"/>
      <c r="C87" s="820"/>
      <c r="D87" s="553">
        <v>873</v>
      </c>
      <c r="E87" s="553">
        <v>1004</v>
      </c>
      <c r="F87" s="285" t="s">
        <v>615</v>
      </c>
      <c r="G87" s="284">
        <v>300</v>
      </c>
      <c r="H87" s="609">
        <v>3783.44</v>
      </c>
      <c r="I87" s="610">
        <v>3655.61</v>
      </c>
      <c r="J87" s="609">
        <v>3655.61</v>
      </c>
      <c r="K87" s="207">
        <f t="shared" si="5"/>
        <v>96.621328737868183</v>
      </c>
      <c r="L87" s="207">
        <f t="shared" si="6"/>
        <v>100</v>
      </c>
    </row>
    <row r="88" spans="1:12" ht="22.5" customHeight="1" x14ac:dyDescent="0.2">
      <c r="A88" s="819" t="s">
        <v>268</v>
      </c>
      <c r="B88" s="819" t="s">
        <v>46</v>
      </c>
      <c r="C88" s="820" t="s">
        <v>82</v>
      </c>
      <c r="D88" s="553">
        <v>873</v>
      </c>
      <c r="E88" s="553">
        <v>1003</v>
      </c>
      <c r="F88" s="285" t="s">
        <v>613</v>
      </c>
      <c r="G88" s="284">
        <v>200</v>
      </c>
      <c r="H88" s="602">
        <v>297.31</v>
      </c>
      <c r="I88" s="602">
        <v>276.67</v>
      </c>
      <c r="J88" s="602">
        <v>276.67</v>
      </c>
      <c r="K88" s="207">
        <f t="shared" si="5"/>
        <v>93.057751168813695</v>
      </c>
      <c r="L88" s="207">
        <f t="shared" si="6"/>
        <v>100</v>
      </c>
    </row>
    <row r="89" spans="1:12" ht="63.75" customHeight="1" x14ac:dyDescent="0.2">
      <c r="A89" s="819"/>
      <c r="B89" s="819"/>
      <c r="C89" s="820"/>
      <c r="D89" s="553">
        <v>873</v>
      </c>
      <c r="E89" s="553">
        <v>1003</v>
      </c>
      <c r="F89" s="285" t="s">
        <v>613</v>
      </c>
      <c r="G89" s="284">
        <v>300</v>
      </c>
      <c r="H89" s="602">
        <v>35420.69</v>
      </c>
      <c r="I89" s="602">
        <v>33831.480000000003</v>
      </c>
      <c r="J89" s="602">
        <v>23831.48</v>
      </c>
      <c r="K89" s="207">
        <f t="shared" si="5"/>
        <v>67.281241556841493</v>
      </c>
      <c r="L89" s="207">
        <f t="shared" si="6"/>
        <v>70.441730601203361</v>
      </c>
    </row>
    <row r="90" spans="1:12" ht="34.5" customHeight="1" x14ac:dyDescent="0.2">
      <c r="A90" s="819" t="s">
        <v>269</v>
      </c>
      <c r="B90" s="819" t="s">
        <v>644</v>
      </c>
      <c r="C90" s="820" t="s">
        <v>82</v>
      </c>
      <c r="D90" s="553">
        <v>873</v>
      </c>
      <c r="E90" s="553">
        <v>1004</v>
      </c>
      <c r="F90" s="287" t="s">
        <v>617</v>
      </c>
      <c r="G90" s="284">
        <v>200</v>
      </c>
      <c r="H90" s="610">
        <v>577</v>
      </c>
      <c r="I90" s="603">
        <v>567.41999999999996</v>
      </c>
      <c r="J90" s="603">
        <v>567.41999999999996</v>
      </c>
      <c r="K90" s="207">
        <f t="shared" si="5"/>
        <v>98.339688041594442</v>
      </c>
      <c r="L90" s="207">
        <f t="shared" si="6"/>
        <v>100</v>
      </c>
    </row>
    <row r="91" spans="1:12" ht="33" customHeight="1" x14ac:dyDescent="0.2">
      <c r="A91" s="819"/>
      <c r="B91" s="819"/>
      <c r="C91" s="820"/>
      <c r="D91" s="553">
        <v>873</v>
      </c>
      <c r="E91" s="553">
        <v>1004</v>
      </c>
      <c r="F91" s="287" t="s">
        <v>617</v>
      </c>
      <c r="G91" s="284">
        <v>300</v>
      </c>
      <c r="H91" s="610">
        <v>41852</v>
      </c>
      <c r="I91" s="609">
        <v>41348.07</v>
      </c>
      <c r="J91" s="609">
        <v>41348.07</v>
      </c>
      <c r="K91" s="207">
        <f t="shared" si="5"/>
        <v>98.795923731243434</v>
      </c>
      <c r="L91" s="207">
        <f t="shared" si="6"/>
        <v>100</v>
      </c>
    </row>
    <row r="92" spans="1:12" ht="28.5" customHeight="1" x14ac:dyDescent="0.2">
      <c r="A92" s="819"/>
      <c r="B92" s="819"/>
      <c r="C92" s="820"/>
      <c r="D92" s="553">
        <v>873</v>
      </c>
      <c r="E92" s="553">
        <v>1004</v>
      </c>
      <c r="F92" s="285" t="s">
        <v>610</v>
      </c>
      <c r="G92" s="284">
        <v>300</v>
      </c>
      <c r="H92" s="624">
        <v>28029</v>
      </c>
      <c r="I92" s="207">
        <v>28027.89</v>
      </c>
      <c r="J92" s="207">
        <v>28027.89</v>
      </c>
      <c r="K92" s="207">
        <f t="shared" si="5"/>
        <v>99.996039815904965</v>
      </c>
      <c r="L92" s="207">
        <f t="shared" si="6"/>
        <v>100</v>
      </c>
    </row>
    <row r="93" spans="1:12" ht="35.25" customHeight="1" x14ac:dyDescent="0.2">
      <c r="A93" s="819" t="s">
        <v>645</v>
      </c>
      <c r="B93" s="819" t="s">
        <v>271</v>
      </c>
      <c r="C93" s="820" t="s">
        <v>82</v>
      </c>
      <c r="D93" s="553">
        <v>873</v>
      </c>
      <c r="E93" s="553">
        <v>1004</v>
      </c>
      <c r="F93" s="285" t="s">
        <v>619</v>
      </c>
      <c r="G93" s="284">
        <v>200</v>
      </c>
      <c r="H93" s="610">
        <v>5</v>
      </c>
      <c r="I93" s="605">
        <v>0.91</v>
      </c>
      <c r="J93" s="605">
        <v>0.91</v>
      </c>
      <c r="K93" s="207">
        <f t="shared" si="5"/>
        <v>18.2</v>
      </c>
      <c r="L93" s="207">
        <f t="shared" si="6"/>
        <v>100</v>
      </c>
    </row>
    <row r="94" spans="1:12" ht="51.75" customHeight="1" x14ac:dyDescent="0.2">
      <c r="A94" s="819"/>
      <c r="B94" s="819"/>
      <c r="C94" s="820"/>
      <c r="D94" s="553">
        <v>873</v>
      </c>
      <c r="E94" s="553">
        <v>1004</v>
      </c>
      <c r="F94" s="285" t="s">
        <v>619</v>
      </c>
      <c r="G94" s="284">
        <v>300</v>
      </c>
      <c r="H94" s="610">
        <v>333.5</v>
      </c>
      <c r="I94" s="610">
        <v>114</v>
      </c>
      <c r="J94" s="610">
        <v>114</v>
      </c>
      <c r="K94" s="207">
        <f t="shared" si="5"/>
        <v>34.182908545727138</v>
      </c>
      <c r="L94" s="207">
        <f t="shared" si="6"/>
        <v>100</v>
      </c>
    </row>
    <row r="95" spans="1:12" ht="24" customHeight="1" x14ac:dyDescent="0.2">
      <c r="A95" s="819" t="s">
        <v>270</v>
      </c>
      <c r="B95" s="819" t="s">
        <v>273</v>
      </c>
      <c r="C95" s="820" t="s">
        <v>82</v>
      </c>
      <c r="D95" s="553">
        <v>873</v>
      </c>
      <c r="E95" s="553">
        <v>1004</v>
      </c>
      <c r="F95" s="285" t="s">
        <v>620</v>
      </c>
      <c r="G95" s="284">
        <v>200</v>
      </c>
      <c r="H95" s="609">
        <v>86.11</v>
      </c>
      <c r="I95" s="603">
        <v>85.56</v>
      </c>
      <c r="J95" s="603">
        <v>85.56</v>
      </c>
      <c r="K95" s="207">
        <f t="shared" si="5"/>
        <v>99.361282081059116</v>
      </c>
      <c r="L95" s="207">
        <f t="shared" si="6"/>
        <v>100</v>
      </c>
    </row>
    <row r="96" spans="1:12" ht="56.25" customHeight="1" x14ac:dyDescent="0.2">
      <c r="A96" s="819"/>
      <c r="B96" s="819"/>
      <c r="C96" s="820"/>
      <c r="D96" s="553">
        <v>873</v>
      </c>
      <c r="E96" s="553">
        <v>1004</v>
      </c>
      <c r="F96" s="285" t="s">
        <v>620</v>
      </c>
      <c r="G96" s="284">
        <v>300</v>
      </c>
      <c r="H96" s="610">
        <v>10695.9</v>
      </c>
      <c r="I96" s="603">
        <v>10695.18</v>
      </c>
      <c r="J96" s="603">
        <v>10695.18</v>
      </c>
      <c r="K96" s="207">
        <f t="shared" si="5"/>
        <v>99.993268448657901</v>
      </c>
      <c r="L96" s="207">
        <f t="shared" si="6"/>
        <v>100</v>
      </c>
    </row>
    <row r="97" spans="1:12" ht="26.25" customHeight="1" x14ac:dyDescent="0.2">
      <c r="A97" s="819" t="s">
        <v>272</v>
      </c>
      <c r="B97" s="819" t="s">
        <v>275</v>
      </c>
      <c r="C97" s="820" t="s">
        <v>82</v>
      </c>
      <c r="D97" s="553">
        <v>873</v>
      </c>
      <c r="E97" s="553">
        <v>1004</v>
      </c>
      <c r="F97" s="285" t="s">
        <v>621</v>
      </c>
      <c r="G97" s="284">
        <v>200</v>
      </c>
      <c r="H97" s="610">
        <v>9477</v>
      </c>
      <c r="I97" s="603">
        <v>7798.96</v>
      </c>
      <c r="J97" s="603">
        <v>7798.96</v>
      </c>
      <c r="K97" s="207">
        <f t="shared" si="5"/>
        <v>82.29355281207134</v>
      </c>
      <c r="L97" s="207">
        <f t="shared" si="6"/>
        <v>100</v>
      </c>
    </row>
    <row r="98" spans="1:12" ht="67.5" customHeight="1" x14ac:dyDescent="0.2">
      <c r="A98" s="819"/>
      <c r="B98" s="819"/>
      <c r="C98" s="820"/>
      <c r="D98" s="553">
        <v>873</v>
      </c>
      <c r="E98" s="553">
        <v>1004</v>
      </c>
      <c r="F98" s="285" t="s">
        <v>621</v>
      </c>
      <c r="G98" s="284">
        <v>300</v>
      </c>
      <c r="H98" s="610">
        <v>24993</v>
      </c>
      <c r="I98" s="603">
        <v>24793.62</v>
      </c>
      <c r="J98" s="603">
        <v>24793.62</v>
      </c>
      <c r="K98" s="207">
        <f t="shared" si="5"/>
        <v>99.202256631856912</v>
      </c>
      <c r="L98" s="207">
        <f t="shared" si="6"/>
        <v>100</v>
      </c>
    </row>
    <row r="99" spans="1:12" ht="34.5" customHeight="1" x14ac:dyDescent="0.2">
      <c r="A99" s="819" t="s">
        <v>274</v>
      </c>
      <c r="B99" s="819" t="s">
        <v>277</v>
      </c>
      <c r="C99" s="820" t="s">
        <v>82</v>
      </c>
      <c r="D99" s="553">
        <v>873</v>
      </c>
      <c r="E99" s="553">
        <v>1003</v>
      </c>
      <c r="F99" s="285" t="s">
        <v>614</v>
      </c>
      <c r="G99" s="284">
        <v>200</v>
      </c>
      <c r="H99" s="603">
        <v>1.29</v>
      </c>
      <c r="I99" s="603">
        <v>0.48</v>
      </c>
      <c r="J99" s="603">
        <v>48</v>
      </c>
      <c r="K99" s="207">
        <f t="shared" si="5"/>
        <v>3720.9302325581398</v>
      </c>
      <c r="L99" s="207">
        <f t="shared" si="6"/>
        <v>10000</v>
      </c>
    </row>
    <row r="100" spans="1:12" ht="84.75" customHeight="1" x14ac:dyDescent="0.2">
      <c r="A100" s="819"/>
      <c r="B100" s="819"/>
      <c r="C100" s="820"/>
      <c r="D100" s="553">
        <v>873</v>
      </c>
      <c r="E100" s="553">
        <v>1003</v>
      </c>
      <c r="F100" s="285" t="s">
        <v>614</v>
      </c>
      <c r="G100" s="284">
        <v>300</v>
      </c>
      <c r="H100" s="603">
        <v>159.71</v>
      </c>
      <c r="I100" s="603">
        <v>59.32</v>
      </c>
      <c r="J100" s="603">
        <v>59.32</v>
      </c>
      <c r="K100" s="207">
        <f t="shared" si="5"/>
        <v>37.14232045582618</v>
      </c>
      <c r="L100" s="207">
        <f t="shared" si="6"/>
        <v>100</v>
      </c>
    </row>
    <row r="101" spans="1:12" ht="6.75" hidden="1" customHeight="1" x14ac:dyDescent="0.2">
      <c r="A101" s="819" t="s">
        <v>276</v>
      </c>
      <c r="B101" s="819" t="s">
        <v>48</v>
      </c>
      <c r="C101" s="820" t="s">
        <v>82</v>
      </c>
      <c r="D101" s="553">
        <v>873</v>
      </c>
      <c r="E101" s="553">
        <v>1003</v>
      </c>
      <c r="F101" s="285" t="s">
        <v>616</v>
      </c>
      <c r="G101" s="284">
        <v>200</v>
      </c>
      <c r="H101" s="279"/>
      <c r="I101" s="279"/>
      <c r="J101" s="279"/>
      <c r="K101" s="207">
        <v>0</v>
      </c>
      <c r="L101" s="207" t="e">
        <f t="shared" si="6"/>
        <v>#DIV/0!</v>
      </c>
    </row>
    <row r="102" spans="1:12" ht="90" customHeight="1" x14ac:dyDescent="0.2">
      <c r="A102" s="832"/>
      <c r="B102" s="832"/>
      <c r="C102" s="838"/>
      <c r="D102" s="549">
        <v>873</v>
      </c>
      <c r="E102" s="549">
        <v>1003</v>
      </c>
      <c r="F102" s="222" t="s">
        <v>616</v>
      </c>
      <c r="G102" s="209">
        <v>300</v>
      </c>
      <c r="H102" s="608">
        <v>914</v>
      </c>
      <c r="I102" s="608">
        <v>790</v>
      </c>
      <c r="J102" s="608">
        <v>790</v>
      </c>
      <c r="K102" s="208">
        <f t="shared" si="5"/>
        <v>86.433260393873084</v>
      </c>
      <c r="L102" s="208">
        <f t="shared" si="6"/>
        <v>100</v>
      </c>
    </row>
    <row r="103" spans="1:12" ht="96" customHeight="1" x14ac:dyDescent="0.2">
      <c r="A103" s="553" t="s">
        <v>165</v>
      </c>
      <c r="B103" s="625" t="s">
        <v>773</v>
      </c>
      <c r="C103" s="626" t="s">
        <v>176</v>
      </c>
      <c r="D103" s="625">
        <v>873</v>
      </c>
      <c r="E103" s="625">
        <v>1003</v>
      </c>
      <c r="F103" s="585" t="s">
        <v>166</v>
      </c>
      <c r="G103" s="284">
        <v>100</v>
      </c>
      <c r="H103" s="605">
        <v>1</v>
      </c>
      <c r="I103" s="603">
        <v>0.61</v>
      </c>
      <c r="J103" s="603">
        <v>0.61</v>
      </c>
      <c r="K103" s="207">
        <v>61.31</v>
      </c>
      <c r="L103" s="207">
        <v>100</v>
      </c>
    </row>
    <row r="104" spans="1:12" ht="83.25" customHeight="1" thickBot="1" x14ac:dyDescent="0.25">
      <c r="A104" s="553" t="s">
        <v>167</v>
      </c>
      <c r="B104" s="625" t="s">
        <v>168</v>
      </c>
      <c r="C104" s="626" t="s">
        <v>176</v>
      </c>
      <c r="D104" s="625">
        <v>873</v>
      </c>
      <c r="E104" s="625">
        <v>1003</v>
      </c>
      <c r="F104" s="630" t="s">
        <v>169</v>
      </c>
      <c r="G104" s="583">
        <v>100</v>
      </c>
      <c r="H104" s="621">
        <v>3</v>
      </c>
      <c r="I104" s="614">
        <v>2.86</v>
      </c>
      <c r="J104" s="614">
        <v>2.86</v>
      </c>
      <c r="K104" s="584">
        <v>95.38</v>
      </c>
      <c r="L104" s="207">
        <v>100</v>
      </c>
    </row>
    <row r="105" spans="1:12" ht="72.75" customHeight="1" x14ac:dyDescent="0.2">
      <c r="A105" s="633" t="s">
        <v>278</v>
      </c>
      <c r="B105" s="634" t="s">
        <v>279</v>
      </c>
      <c r="C105" s="626" t="s">
        <v>176</v>
      </c>
      <c r="D105" s="627">
        <v>873</v>
      </c>
      <c r="E105" s="627" t="s">
        <v>316</v>
      </c>
      <c r="F105" s="290" t="s">
        <v>316</v>
      </c>
      <c r="G105" s="289" t="s">
        <v>316</v>
      </c>
      <c r="H105" s="291">
        <f>H106</f>
        <v>1378.5</v>
      </c>
      <c r="I105" s="291">
        <f>I106</f>
        <v>1378.5</v>
      </c>
      <c r="J105" s="291">
        <f>J106</f>
        <v>1378.5</v>
      </c>
      <c r="K105" s="291">
        <f>J105/H105*100</f>
        <v>100</v>
      </c>
      <c r="L105" s="597">
        <f>J105/I105*100</f>
        <v>100</v>
      </c>
    </row>
    <row r="106" spans="1:12" ht="33.75" customHeight="1" x14ac:dyDescent="0.2">
      <c r="A106" s="819" t="s">
        <v>280</v>
      </c>
      <c r="B106" s="819" t="s">
        <v>23</v>
      </c>
      <c r="C106" s="853" t="s">
        <v>176</v>
      </c>
      <c r="D106" s="847">
        <v>873</v>
      </c>
      <c r="E106" s="847">
        <v>1006</v>
      </c>
      <c r="F106" s="849" t="s">
        <v>627</v>
      </c>
      <c r="G106" s="851">
        <v>600</v>
      </c>
      <c r="H106" s="846">
        <v>1378.5</v>
      </c>
      <c r="I106" s="846">
        <v>1378.5</v>
      </c>
      <c r="J106" s="846">
        <v>1378.5</v>
      </c>
      <c r="K106" s="839">
        <f>J106/H106*100</f>
        <v>100</v>
      </c>
      <c r="L106" s="841">
        <f>J106/I106*100</f>
        <v>100</v>
      </c>
    </row>
    <row r="107" spans="1:12" ht="34.5" customHeight="1" thickBot="1" x14ac:dyDescent="0.25">
      <c r="A107" s="819"/>
      <c r="B107" s="819"/>
      <c r="C107" s="853"/>
      <c r="D107" s="847"/>
      <c r="E107" s="848"/>
      <c r="F107" s="850"/>
      <c r="G107" s="852"/>
      <c r="H107" s="846"/>
      <c r="I107" s="846"/>
      <c r="J107" s="846"/>
      <c r="K107" s="840"/>
      <c r="L107" s="842"/>
    </row>
    <row r="108" spans="1:12" ht="46.5" customHeight="1" x14ac:dyDescent="0.2">
      <c r="A108" s="843" t="s">
        <v>281</v>
      </c>
      <c r="B108" s="844" t="s">
        <v>282</v>
      </c>
      <c r="C108" s="628" t="s">
        <v>634</v>
      </c>
      <c r="D108" s="629">
        <v>873</v>
      </c>
      <c r="E108" s="289" t="s">
        <v>316</v>
      </c>
      <c r="F108" s="290" t="s">
        <v>316</v>
      </c>
      <c r="G108" s="289" t="s">
        <v>316</v>
      </c>
      <c r="H108" s="615">
        <f>H109</f>
        <v>11376.3</v>
      </c>
      <c r="I108" s="615">
        <v>11376.3</v>
      </c>
      <c r="J108" s="615">
        <v>11376.3</v>
      </c>
      <c r="K108" s="291">
        <f>K109</f>
        <v>100</v>
      </c>
      <c r="L108" s="292">
        <f>L109</f>
        <v>100</v>
      </c>
    </row>
    <row r="109" spans="1:12" ht="149.25" customHeight="1" thickBot="1" x14ac:dyDescent="0.25">
      <c r="A109" s="843"/>
      <c r="B109" s="845"/>
      <c r="C109" s="300" t="s">
        <v>774</v>
      </c>
      <c r="D109" s="232">
        <v>873</v>
      </c>
      <c r="E109" s="232" t="s">
        <v>316</v>
      </c>
      <c r="F109" s="288" t="s">
        <v>316</v>
      </c>
      <c r="G109" s="232" t="s">
        <v>316</v>
      </c>
      <c r="H109" s="581">
        <v>11376.3</v>
      </c>
      <c r="I109" s="581">
        <f>I108</f>
        <v>11376.3</v>
      </c>
      <c r="J109" s="581">
        <f>J108</f>
        <v>11376.3</v>
      </c>
      <c r="K109" s="403">
        <f>J109/H109*100</f>
        <v>100</v>
      </c>
      <c r="L109" s="301">
        <f>J109/I109*100</f>
        <v>100</v>
      </c>
    </row>
    <row r="110" spans="1:12" ht="90.75" customHeight="1" x14ac:dyDescent="0.2">
      <c r="A110" s="553" t="s">
        <v>283</v>
      </c>
      <c r="B110" s="551" t="s">
        <v>284</v>
      </c>
      <c r="C110" s="552" t="s">
        <v>82</v>
      </c>
      <c r="D110" s="210">
        <v>873</v>
      </c>
      <c r="E110" s="210">
        <v>1006</v>
      </c>
      <c r="F110" s="223" t="s">
        <v>623</v>
      </c>
      <c r="G110" s="211">
        <v>100</v>
      </c>
      <c r="H110" s="610">
        <v>7555</v>
      </c>
      <c r="I110" s="610">
        <v>7555</v>
      </c>
      <c r="J110" s="610">
        <v>7555</v>
      </c>
      <c r="K110" s="298">
        <f t="shared" ref="K110:K116" si="7">J110/H110*100</f>
        <v>100</v>
      </c>
      <c r="L110" s="298">
        <f t="shared" ref="L110:L117" si="8">J110/I110*100</f>
        <v>100</v>
      </c>
    </row>
    <row r="111" spans="1:12" ht="79.5" customHeight="1" x14ac:dyDescent="0.2">
      <c r="A111" s="551" t="s">
        <v>285</v>
      </c>
      <c r="B111" s="553" t="s">
        <v>286</v>
      </c>
      <c r="C111" s="547" t="s">
        <v>82</v>
      </c>
      <c r="D111" s="212">
        <v>873</v>
      </c>
      <c r="E111" s="212">
        <v>1006</v>
      </c>
      <c r="F111" s="224" t="s">
        <v>624</v>
      </c>
      <c r="G111" s="213">
        <v>100</v>
      </c>
      <c r="H111" s="610">
        <v>345</v>
      </c>
      <c r="I111" s="605">
        <v>345</v>
      </c>
      <c r="J111" s="605">
        <v>345</v>
      </c>
      <c r="K111" s="286">
        <f t="shared" si="7"/>
        <v>100</v>
      </c>
      <c r="L111" s="286">
        <f t="shared" si="8"/>
        <v>100</v>
      </c>
    </row>
    <row r="112" spans="1:12" ht="28.5" customHeight="1" x14ac:dyDescent="0.2">
      <c r="A112" s="819" t="s">
        <v>287</v>
      </c>
      <c r="B112" s="819" t="s">
        <v>288</v>
      </c>
      <c r="C112" s="820" t="s">
        <v>82</v>
      </c>
      <c r="D112" s="212">
        <v>873</v>
      </c>
      <c r="E112" s="212">
        <v>1006</v>
      </c>
      <c r="F112" s="224" t="s">
        <v>625</v>
      </c>
      <c r="G112" s="213">
        <v>100</v>
      </c>
      <c r="H112" s="610">
        <v>752</v>
      </c>
      <c r="I112" s="207">
        <v>752</v>
      </c>
      <c r="J112" s="207">
        <v>752</v>
      </c>
      <c r="K112" s="286">
        <f t="shared" si="7"/>
        <v>100</v>
      </c>
      <c r="L112" s="286">
        <f t="shared" si="8"/>
        <v>100</v>
      </c>
    </row>
    <row r="113" spans="1:12" ht="57" customHeight="1" x14ac:dyDescent="0.2">
      <c r="A113" s="819"/>
      <c r="B113" s="819"/>
      <c r="C113" s="820"/>
      <c r="D113" s="212">
        <v>873</v>
      </c>
      <c r="E113" s="212">
        <v>1006</v>
      </c>
      <c r="F113" s="224" t="s">
        <v>625</v>
      </c>
      <c r="G113" s="213">
        <v>200</v>
      </c>
      <c r="H113" s="558">
        <f>'[1]АЦК (КВР)'!D150</f>
        <v>32000</v>
      </c>
      <c r="I113" s="558">
        <v>32000</v>
      </c>
      <c r="J113" s="558">
        <f>'[1]АЦК (КВР)'!$H$150</f>
        <v>32000</v>
      </c>
      <c r="K113" s="286">
        <f t="shared" si="7"/>
        <v>100</v>
      </c>
      <c r="L113" s="286">
        <f t="shared" si="8"/>
        <v>100</v>
      </c>
    </row>
    <row r="114" spans="1:12" ht="24.75" customHeight="1" x14ac:dyDescent="0.2">
      <c r="A114" s="819" t="s">
        <v>289</v>
      </c>
      <c r="B114" s="819" t="s">
        <v>290</v>
      </c>
      <c r="C114" s="820" t="s">
        <v>82</v>
      </c>
      <c r="D114" s="212">
        <v>873</v>
      </c>
      <c r="E114" s="212">
        <v>1006</v>
      </c>
      <c r="F114" s="224" t="s">
        <v>622</v>
      </c>
      <c r="G114" s="213">
        <v>100</v>
      </c>
      <c r="H114" s="609">
        <v>2483.66</v>
      </c>
      <c r="I114" s="604">
        <v>2483.66</v>
      </c>
      <c r="J114" s="604">
        <v>2483.66</v>
      </c>
      <c r="K114" s="286">
        <f t="shared" si="7"/>
        <v>100</v>
      </c>
      <c r="L114" s="286">
        <f t="shared" si="8"/>
        <v>100</v>
      </c>
    </row>
    <row r="115" spans="1:12" ht="21" customHeight="1" x14ac:dyDescent="0.2">
      <c r="A115" s="819"/>
      <c r="B115" s="819"/>
      <c r="C115" s="820"/>
      <c r="D115" s="212">
        <v>873</v>
      </c>
      <c r="E115" s="212">
        <v>1006</v>
      </c>
      <c r="F115" s="224" t="s">
        <v>622</v>
      </c>
      <c r="G115" s="213">
        <v>200</v>
      </c>
      <c r="H115" s="610">
        <v>187.33</v>
      </c>
      <c r="I115" s="605">
        <v>187.33</v>
      </c>
      <c r="J115" s="605">
        <v>187.33</v>
      </c>
      <c r="K115" s="286">
        <f t="shared" si="7"/>
        <v>100</v>
      </c>
      <c r="L115" s="286">
        <f t="shared" si="8"/>
        <v>100</v>
      </c>
    </row>
    <row r="116" spans="1:12" ht="23.25" customHeight="1" x14ac:dyDescent="0.2">
      <c r="A116" s="819"/>
      <c r="B116" s="819"/>
      <c r="C116" s="820"/>
      <c r="D116" s="212">
        <v>873</v>
      </c>
      <c r="E116" s="212">
        <v>1006</v>
      </c>
      <c r="F116" s="224" t="s">
        <v>622</v>
      </c>
      <c r="G116" s="213">
        <v>800</v>
      </c>
      <c r="H116" s="610">
        <v>12</v>
      </c>
      <c r="I116" s="207">
        <v>12</v>
      </c>
      <c r="J116" s="207">
        <v>12</v>
      </c>
      <c r="K116" s="286">
        <f t="shared" si="7"/>
        <v>100</v>
      </c>
      <c r="L116" s="286">
        <v>0</v>
      </c>
    </row>
    <row r="117" spans="1:12" ht="87.75" customHeight="1" x14ac:dyDescent="0.2">
      <c r="A117" s="553" t="s">
        <v>646</v>
      </c>
      <c r="B117" s="553" t="s">
        <v>647</v>
      </c>
      <c r="C117" s="547" t="s">
        <v>82</v>
      </c>
      <c r="D117" s="212">
        <v>873</v>
      </c>
      <c r="E117" s="212">
        <v>1006</v>
      </c>
      <c r="F117" s="224" t="s">
        <v>626</v>
      </c>
      <c r="G117" s="213">
        <v>200</v>
      </c>
      <c r="H117" s="579">
        <f>'[1]АЦК (КВР)'!D153</f>
        <v>9300</v>
      </c>
      <c r="I117" s="605">
        <v>9.3000000000000007</v>
      </c>
      <c r="J117" s="605">
        <v>9.3000000000000007</v>
      </c>
      <c r="K117" s="286">
        <v>100</v>
      </c>
      <c r="L117" s="286">
        <f t="shared" si="8"/>
        <v>100</v>
      </c>
    </row>
    <row r="118" spans="1:12" x14ac:dyDescent="0.2">
      <c r="A118" s="216"/>
      <c r="C118" s="225"/>
    </row>
    <row r="119" spans="1:12" ht="15" x14ac:dyDescent="0.25">
      <c r="A119" s="216"/>
      <c r="B119"/>
      <c r="C119"/>
      <c r="D119"/>
      <c r="E119"/>
      <c r="F119"/>
      <c r="G119"/>
      <c r="H119" s="283"/>
    </row>
    <row r="121" spans="1:12" ht="18.75" customHeight="1" x14ac:dyDescent="0.2">
      <c r="B121" s="582" t="s">
        <v>77</v>
      </c>
      <c r="C121" s="582"/>
      <c r="D121" s="582"/>
      <c r="E121" s="356"/>
      <c r="F121" s="356"/>
      <c r="G121" s="356"/>
      <c r="H121" s="797" t="s">
        <v>73</v>
      </c>
      <c r="I121" s="797"/>
      <c r="J121" s="797"/>
    </row>
    <row r="122" spans="1:12" ht="15" x14ac:dyDescent="0.25">
      <c r="B122" s="357"/>
      <c r="C122" s="357"/>
      <c r="D122" s="357"/>
      <c r="E122" s="795" t="s">
        <v>74</v>
      </c>
      <c r="F122" s="795"/>
      <c r="G122" s="358"/>
      <c r="H122" s="798" t="s">
        <v>35</v>
      </c>
      <c r="I122" s="798"/>
      <c r="J122" s="798"/>
    </row>
    <row r="123" spans="1:12" ht="15" x14ac:dyDescent="0.25">
      <c r="B123" s="357"/>
      <c r="C123" s="357"/>
      <c r="D123" s="357"/>
      <c r="E123" s="362"/>
      <c r="F123" s="362"/>
      <c r="G123" s="358"/>
      <c r="H123" s="362"/>
      <c r="I123" s="362"/>
      <c r="J123" s="362"/>
    </row>
    <row r="124" spans="1:12" ht="15" x14ac:dyDescent="0.2">
      <c r="B124" s="330" t="s">
        <v>75</v>
      </c>
      <c r="C124" s="356"/>
      <c r="D124" s="356"/>
      <c r="E124" s="356"/>
      <c r="F124" s="356"/>
      <c r="G124" s="356"/>
      <c r="H124" s="797" t="s">
        <v>76</v>
      </c>
      <c r="I124" s="797"/>
      <c r="J124" s="797"/>
    </row>
    <row r="125" spans="1:12" ht="15" x14ac:dyDescent="0.25">
      <c r="B125" s="359"/>
      <c r="C125" s="357"/>
      <c r="D125" s="357"/>
      <c r="E125" s="795" t="s">
        <v>74</v>
      </c>
      <c r="F125" s="795"/>
      <c r="G125" s="358"/>
      <c r="H125" s="795" t="s">
        <v>35</v>
      </c>
      <c r="I125" s="795"/>
      <c r="J125" s="795"/>
    </row>
    <row r="126" spans="1:12" ht="15" x14ac:dyDescent="0.25">
      <c r="B126" s="360" t="s">
        <v>778</v>
      </c>
      <c r="C126" s="359"/>
      <c r="D126" s="359"/>
      <c r="E126" s="359"/>
      <c r="F126" s="359"/>
      <c r="G126" s="359"/>
      <c r="H126" s="359"/>
      <c r="I126" s="361"/>
      <c r="J126" s="361"/>
    </row>
  </sheetData>
  <mergeCells count="169">
    <mergeCell ref="H124:J124"/>
    <mergeCell ref="E125:F125"/>
    <mergeCell ref="H125:J125"/>
    <mergeCell ref="A114:A116"/>
    <mergeCell ref="B114:B116"/>
    <mergeCell ref="C114:C116"/>
    <mergeCell ref="H121:J121"/>
    <mergeCell ref="E122:F122"/>
    <mergeCell ref="H122:J122"/>
    <mergeCell ref="K106:K107"/>
    <mergeCell ref="L106:L107"/>
    <mergeCell ref="A108:A109"/>
    <mergeCell ref="B108:B109"/>
    <mergeCell ref="H106:H107"/>
    <mergeCell ref="I106:I107"/>
    <mergeCell ref="J106:J107"/>
    <mergeCell ref="A106:A107"/>
    <mergeCell ref="B106:B107"/>
    <mergeCell ref="D106:D107"/>
    <mergeCell ref="E106:E107"/>
    <mergeCell ref="F106:F107"/>
    <mergeCell ref="G106:G107"/>
    <mergeCell ref="C106:C107"/>
    <mergeCell ref="A112:A113"/>
    <mergeCell ref="B112:B113"/>
    <mergeCell ref="C112:C113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0:A92"/>
    <mergeCell ref="B90:B92"/>
    <mergeCell ref="C90:C92"/>
    <mergeCell ref="A93:A94"/>
    <mergeCell ref="B93:B94"/>
    <mergeCell ref="C93:C94"/>
    <mergeCell ref="B86:B87"/>
    <mergeCell ref="C86:C87"/>
    <mergeCell ref="A88:A89"/>
    <mergeCell ref="B88:B89"/>
    <mergeCell ref="C88:C89"/>
    <mergeCell ref="A86:A87"/>
    <mergeCell ref="A82:A83"/>
    <mergeCell ref="B82:B83"/>
    <mergeCell ref="C82:C83"/>
    <mergeCell ref="A84:A85"/>
    <mergeCell ref="B84:B85"/>
    <mergeCell ref="C84:C85"/>
    <mergeCell ref="C80:C81"/>
    <mergeCell ref="C73:C74"/>
    <mergeCell ref="A78:A79"/>
    <mergeCell ref="B78:B79"/>
    <mergeCell ref="A73:A76"/>
    <mergeCell ref="B73:B76"/>
    <mergeCell ref="A80:A81"/>
    <mergeCell ref="B80:B81"/>
    <mergeCell ref="A71:A72"/>
    <mergeCell ref="B71:B72"/>
    <mergeCell ref="A65:A66"/>
    <mergeCell ref="B65:B66"/>
    <mergeCell ref="C63:C64"/>
    <mergeCell ref="C65:C66"/>
    <mergeCell ref="A57:A58"/>
    <mergeCell ref="B57:B58"/>
    <mergeCell ref="C57:C58"/>
    <mergeCell ref="C67:C68"/>
    <mergeCell ref="A69:A70"/>
    <mergeCell ref="B69:B70"/>
    <mergeCell ref="C69:C70"/>
    <mergeCell ref="C59:C60"/>
    <mergeCell ref="A61:A62"/>
    <mergeCell ref="B61:B62"/>
    <mergeCell ref="C61:C62"/>
    <mergeCell ref="A59:A60"/>
    <mergeCell ref="B59:B60"/>
    <mergeCell ref="A63:A64"/>
    <mergeCell ref="A67:A68"/>
    <mergeCell ref="B67:B68"/>
    <mergeCell ref="B63:B64"/>
    <mergeCell ref="A47:A48"/>
    <mergeCell ref="B47:B48"/>
    <mergeCell ref="C47:C48"/>
    <mergeCell ref="A49:A50"/>
    <mergeCell ref="B49:B50"/>
    <mergeCell ref="C49:C50"/>
    <mergeCell ref="A55:A56"/>
    <mergeCell ref="B55:B56"/>
    <mergeCell ref="C55:C56"/>
    <mergeCell ref="A51:A52"/>
    <mergeCell ref="B51:B52"/>
    <mergeCell ref="C51:C52"/>
    <mergeCell ref="A53:A54"/>
    <mergeCell ref="B53:B54"/>
    <mergeCell ref="C53:C54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21:A22"/>
    <mergeCell ref="B21:B2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9:A12"/>
    <mergeCell ref="G5:G7"/>
    <mergeCell ref="A29:A30"/>
    <mergeCell ref="B29:B30"/>
    <mergeCell ref="C29:C30"/>
    <mergeCell ref="B9:B12"/>
    <mergeCell ref="A23:A24"/>
    <mergeCell ref="B23:B24"/>
    <mergeCell ref="C23:C24"/>
    <mergeCell ref="A25:A26"/>
    <mergeCell ref="B25:B26"/>
    <mergeCell ref="C25:C26"/>
    <mergeCell ref="C21:C22"/>
    <mergeCell ref="C15:C16"/>
    <mergeCell ref="A17:A18"/>
    <mergeCell ref="B17:B18"/>
    <mergeCell ref="C17:C18"/>
    <mergeCell ref="A19:A20"/>
    <mergeCell ref="B19:B20"/>
    <mergeCell ref="C19:C20"/>
    <mergeCell ref="A13:A14"/>
    <mergeCell ref="B13:B14"/>
    <mergeCell ref="A15:A16"/>
    <mergeCell ref="B15:B16"/>
    <mergeCell ref="H1:L1"/>
    <mergeCell ref="A2:L2"/>
    <mergeCell ref="A4:A7"/>
    <mergeCell ref="B4:B7"/>
    <mergeCell ref="C4:C7"/>
    <mergeCell ref="D4:G4"/>
    <mergeCell ref="H4:L4"/>
    <mergeCell ref="I5:I7"/>
    <mergeCell ref="E5:E7"/>
    <mergeCell ref="F5:F7"/>
    <mergeCell ref="J5:J7"/>
    <mergeCell ref="K5:K7"/>
    <mergeCell ref="L5:L7"/>
    <mergeCell ref="D5:D7"/>
  </mergeCells>
  <phoneticPr fontId="76" type="noConversion"/>
  <pageMargins left="0.51181102362204722" right="0.11811023622047245" top="1.1417322834645669" bottom="0.35433070866141736" header="0.31496062992125984" footer="0.31496062992125984"/>
  <pageSetup paperSize="9" scale="69" fitToHeight="7" orientation="landscape" r:id="rId1"/>
  <rowBreaks count="5" manualBreakCount="5">
    <brk id="18" max="16383" man="1"/>
    <brk id="40" max="16383" man="1"/>
    <brk id="64" max="16383" man="1"/>
    <brk id="81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  <pageSetUpPr fitToPage="1"/>
  </sheetPr>
  <dimension ref="A1:I283"/>
  <sheetViews>
    <sheetView zoomScale="82" zoomScaleNormal="82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F283" sqref="A1:F283"/>
    </sheetView>
  </sheetViews>
  <sheetFormatPr defaultRowHeight="15" x14ac:dyDescent="0.25"/>
  <cols>
    <col min="1" max="1" width="10.140625" bestFit="1" customWidth="1"/>
    <col min="2" max="2" width="31.28515625" customWidth="1"/>
    <col min="3" max="3" width="23.5703125" customWidth="1"/>
    <col min="4" max="4" width="14.28515625" style="31" customWidth="1"/>
    <col min="5" max="5" width="16.5703125" style="31" customWidth="1"/>
    <col min="6" max="6" width="16.85546875" style="132" customWidth="1"/>
  </cols>
  <sheetData>
    <row r="1" spans="1:6" ht="54" customHeight="1" x14ac:dyDescent="0.25">
      <c r="D1" s="863" t="s">
        <v>106</v>
      </c>
      <c r="E1" s="863"/>
      <c r="F1" s="863"/>
    </row>
    <row r="2" spans="1:6" ht="39.75" customHeight="1" x14ac:dyDescent="0.25">
      <c r="A2" s="767" t="s">
        <v>780</v>
      </c>
      <c r="B2" s="767"/>
      <c r="C2" s="767"/>
      <c r="D2" s="767"/>
      <c r="E2" s="767"/>
      <c r="F2" s="767"/>
    </row>
    <row r="3" spans="1:6" ht="15" customHeight="1" thickBot="1" x14ac:dyDescent="0.3">
      <c r="A3" s="11"/>
      <c r="B3" s="11"/>
      <c r="C3" s="11"/>
      <c r="D3" s="338"/>
      <c r="E3" s="338"/>
      <c r="F3" s="125"/>
    </row>
    <row r="4" spans="1:6" ht="39.75" thickBot="1" x14ac:dyDescent="0.3">
      <c r="A4" s="91" t="s">
        <v>330</v>
      </c>
      <c r="B4" s="50" t="s">
        <v>331</v>
      </c>
      <c r="C4" s="50" t="s">
        <v>332</v>
      </c>
      <c r="D4" s="339" t="s">
        <v>333</v>
      </c>
      <c r="E4" s="339" t="s">
        <v>334</v>
      </c>
      <c r="F4" s="126" t="s">
        <v>335</v>
      </c>
    </row>
    <row r="5" spans="1:6" ht="15.75" thickBot="1" x14ac:dyDescent="0.3">
      <c r="A5" s="349">
        <v>1</v>
      </c>
      <c r="B5" s="350">
        <v>2</v>
      </c>
      <c r="C5" s="350">
        <v>3</v>
      </c>
      <c r="D5" s="351">
        <v>4</v>
      </c>
      <c r="E5" s="351">
        <v>5</v>
      </c>
      <c r="F5" s="352">
        <v>6</v>
      </c>
    </row>
    <row r="6" spans="1:6" ht="15.75" thickBot="1" x14ac:dyDescent="0.3">
      <c r="A6" s="864" t="s">
        <v>336</v>
      </c>
      <c r="B6" s="867" t="s">
        <v>64</v>
      </c>
      <c r="C6" s="366" t="s">
        <v>214</v>
      </c>
      <c r="D6" s="516">
        <f>D7+D8+D9+D10</f>
        <v>541678.2300000001</v>
      </c>
      <c r="E6" s="517">
        <f>E7+E8+E9+E10</f>
        <v>526322.85</v>
      </c>
      <c r="F6" s="139">
        <f t="shared" ref="F6:F14" si="0">E6/D6*100</f>
        <v>97.165221131371638</v>
      </c>
    </row>
    <row r="7" spans="1:6" x14ac:dyDescent="0.25">
      <c r="A7" s="865"/>
      <c r="B7" s="868"/>
      <c r="C7" s="367" t="s">
        <v>215</v>
      </c>
      <c r="D7" s="115">
        <f>D12+D168</f>
        <v>224476</v>
      </c>
      <c r="E7" s="115">
        <f>E12+E168</f>
        <v>215036.99000000002</v>
      </c>
      <c r="F7" s="140">
        <f t="shared" si="0"/>
        <v>95.795091680179624</v>
      </c>
    </row>
    <row r="8" spans="1:6" x14ac:dyDescent="0.25">
      <c r="A8" s="865"/>
      <c r="B8" s="868"/>
      <c r="C8" s="364" t="s">
        <v>216</v>
      </c>
      <c r="D8" s="113">
        <f>D13+D159+D169+D249</f>
        <v>307346.8</v>
      </c>
      <c r="E8" s="340">
        <f>E13+E159+E169+E249</f>
        <v>301051.23</v>
      </c>
      <c r="F8" s="140">
        <f t="shared" si="0"/>
        <v>97.951639646158668</v>
      </c>
    </row>
    <row r="9" spans="1:6" x14ac:dyDescent="0.25">
      <c r="A9" s="865"/>
      <c r="B9" s="868"/>
      <c r="C9" s="364" t="s">
        <v>217</v>
      </c>
      <c r="D9" s="113">
        <f>D14+D240</f>
        <v>7255.43</v>
      </c>
      <c r="E9" s="340">
        <f>E14+E160+E170+E240+E250</f>
        <v>7255.43</v>
      </c>
      <c r="F9" s="140">
        <f t="shared" si="0"/>
        <v>100</v>
      </c>
    </row>
    <row r="10" spans="1:6" ht="26.25" thickBot="1" x14ac:dyDescent="0.3">
      <c r="A10" s="866"/>
      <c r="B10" s="869"/>
      <c r="C10" s="336" t="s">
        <v>218</v>
      </c>
      <c r="D10" s="114">
        <f>D161</f>
        <v>2600</v>
      </c>
      <c r="E10" s="341">
        <f>E166</f>
        <v>2979.2</v>
      </c>
      <c r="F10" s="141">
        <f t="shared" si="0"/>
        <v>114.58461538461538</v>
      </c>
    </row>
    <row r="11" spans="1:6" x14ac:dyDescent="0.25">
      <c r="A11" s="854" t="s">
        <v>314</v>
      </c>
      <c r="B11" s="857" t="s">
        <v>63</v>
      </c>
      <c r="C11" s="368" t="s">
        <v>214</v>
      </c>
      <c r="D11" s="518">
        <f>D12+D13+D14</f>
        <v>265745.93</v>
      </c>
      <c r="E11" s="518">
        <f>E12+E13+E14</f>
        <v>254857.39</v>
      </c>
      <c r="F11" s="133">
        <f t="shared" si="0"/>
        <v>95.90265032469172</v>
      </c>
    </row>
    <row r="12" spans="1:6" x14ac:dyDescent="0.25">
      <c r="A12" s="855"/>
      <c r="B12" s="857"/>
      <c r="C12" s="334" t="s">
        <v>215</v>
      </c>
      <c r="D12" s="120">
        <f>D17+D22+D28+D128+D148</f>
        <v>138900</v>
      </c>
      <c r="E12" s="120">
        <f>E17+E22+E28+E128+E148</f>
        <v>129705.98000000001</v>
      </c>
      <c r="F12" s="129">
        <f t="shared" si="0"/>
        <v>93.38083513318935</v>
      </c>
    </row>
    <row r="13" spans="1:6" x14ac:dyDescent="0.25">
      <c r="A13" s="855"/>
      <c r="B13" s="857"/>
      <c r="C13" s="334" t="s">
        <v>216</v>
      </c>
      <c r="D13" s="120">
        <f>D18+D23+D29+D34+D39+D44+D54+D59+D64+D69+D74+D79+D84+D89+D94+D99+D104+D109+D114+D119+D124+D139+D149+D154+D49</f>
        <v>120969</v>
      </c>
      <c r="E13" s="120">
        <f>E18+E23+E29+E34+E39+E44+E54+E59+E64+E69+E74+E79+E84+E89+E94+E99+E104+E109+E114+E119+E124+E139+E149+E154+E49</f>
        <v>119274.48</v>
      </c>
      <c r="F13" s="129">
        <f t="shared" si="0"/>
        <v>98.599211368201765</v>
      </c>
    </row>
    <row r="14" spans="1:6" x14ac:dyDescent="0.25">
      <c r="A14" s="855"/>
      <c r="B14" s="857"/>
      <c r="C14" s="334" t="s">
        <v>217</v>
      </c>
      <c r="D14" s="120">
        <f>D135</f>
        <v>5876.93</v>
      </c>
      <c r="E14" s="404">
        <f>E19+E24+E30+E35+E40+E45+E55+E60+E65+E70+E75+E80+E85+E90+E95+E100+E105+E110+E115+E120+E125+E130+E135</f>
        <v>5876.93</v>
      </c>
      <c r="F14" s="129">
        <f t="shared" si="0"/>
        <v>100</v>
      </c>
    </row>
    <row r="15" spans="1:6" ht="26.25" thickBot="1" x14ac:dyDescent="0.3">
      <c r="A15" s="856"/>
      <c r="B15" s="858"/>
      <c r="C15" s="335" t="s">
        <v>218</v>
      </c>
      <c r="D15" s="121"/>
      <c r="E15" s="418"/>
      <c r="F15" s="130"/>
    </row>
    <row r="16" spans="1:6" x14ac:dyDescent="0.25">
      <c r="A16" s="859" t="s">
        <v>346</v>
      </c>
      <c r="B16" s="861" t="s">
        <v>171</v>
      </c>
      <c r="C16" s="367" t="s">
        <v>214</v>
      </c>
      <c r="D16" s="118">
        <v>9223</v>
      </c>
      <c r="E16" s="344">
        <v>8978.41</v>
      </c>
      <c r="F16" s="136">
        <f>E16/D16*100</f>
        <v>97.348042936137915</v>
      </c>
    </row>
    <row r="17" spans="1:6" x14ac:dyDescent="0.25">
      <c r="A17" s="860"/>
      <c r="B17" s="862"/>
      <c r="C17" s="364" t="s">
        <v>215</v>
      </c>
      <c r="D17" s="200">
        <v>9223</v>
      </c>
      <c r="E17" s="340">
        <v>8978.41</v>
      </c>
      <c r="F17" s="127">
        <f>E17/D17*100</f>
        <v>97.348042936137915</v>
      </c>
    </row>
    <row r="18" spans="1:6" x14ac:dyDescent="0.25">
      <c r="A18" s="860"/>
      <c r="B18" s="862"/>
      <c r="C18" s="364" t="s">
        <v>216</v>
      </c>
      <c r="D18" s="200"/>
      <c r="E18" s="340"/>
      <c r="F18" s="127"/>
    </row>
    <row r="19" spans="1:6" x14ac:dyDescent="0.25">
      <c r="A19" s="860"/>
      <c r="B19" s="862"/>
      <c r="C19" s="364" t="s">
        <v>217</v>
      </c>
      <c r="D19" s="200"/>
      <c r="E19" s="340"/>
      <c r="F19" s="127"/>
    </row>
    <row r="20" spans="1:6" ht="24.75" customHeight="1" x14ac:dyDescent="0.25">
      <c r="A20" s="860"/>
      <c r="B20" s="862"/>
      <c r="C20" s="364" t="s">
        <v>218</v>
      </c>
      <c r="D20" s="200"/>
      <c r="E20" s="340"/>
      <c r="F20" s="127"/>
    </row>
    <row r="21" spans="1:6" x14ac:dyDescent="0.25">
      <c r="A21" s="860" t="s">
        <v>347</v>
      </c>
      <c r="B21" s="862" t="s">
        <v>484</v>
      </c>
      <c r="C21" s="364" t="s">
        <v>214</v>
      </c>
      <c r="D21" s="200">
        <f>D22</f>
        <v>125594</v>
      </c>
      <c r="E21" s="340">
        <f>E22</f>
        <v>116788.2</v>
      </c>
      <c r="F21" s="127">
        <f>E21/D21*100</f>
        <v>92.988677803079767</v>
      </c>
    </row>
    <row r="22" spans="1:6" x14ac:dyDescent="0.25">
      <c r="A22" s="860"/>
      <c r="B22" s="862"/>
      <c r="C22" s="364" t="s">
        <v>215</v>
      </c>
      <c r="D22" s="200">
        <v>125594</v>
      </c>
      <c r="E22" s="340">
        <v>116788.2</v>
      </c>
      <c r="F22" s="127">
        <f>E22/D22*100</f>
        <v>92.988677803079767</v>
      </c>
    </row>
    <row r="23" spans="1:6" x14ac:dyDescent="0.25">
      <c r="A23" s="860"/>
      <c r="B23" s="862"/>
      <c r="C23" s="364" t="s">
        <v>216</v>
      </c>
      <c r="D23" s="200"/>
      <c r="E23" s="340"/>
      <c r="F23" s="127"/>
    </row>
    <row r="24" spans="1:6" x14ac:dyDescent="0.25">
      <c r="A24" s="860"/>
      <c r="B24" s="862"/>
      <c r="C24" s="364" t="s">
        <v>217</v>
      </c>
      <c r="D24" s="200"/>
      <c r="E24" s="340"/>
      <c r="F24" s="127"/>
    </row>
    <row r="25" spans="1:6" x14ac:dyDescent="0.25">
      <c r="A25" s="860"/>
      <c r="B25" s="862"/>
      <c r="C25" s="870" t="s">
        <v>218</v>
      </c>
      <c r="D25" s="200"/>
      <c r="E25" s="340"/>
      <c r="F25" s="127"/>
    </row>
    <row r="26" spans="1:6" x14ac:dyDescent="0.25">
      <c r="A26" s="860"/>
      <c r="B26" s="862"/>
      <c r="C26" s="870"/>
      <c r="D26" s="200"/>
      <c r="E26" s="340"/>
      <c r="F26" s="127"/>
    </row>
    <row r="27" spans="1:6" x14ac:dyDescent="0.25">
      <c r="A27" s="871" t="s">
        <v>348</v>
      </c>
      <c r="B27" s="862" t="s">
        <v>485</v>
      </c>
      <c r="C27" s="364" t="s">
        <v>214</v>
      </c>
      <c r="D27" s="200">
        <f>D28</f>
        <v>18</v>
      </c>
      <c r="E27" s="340">
        <f>E28</f>
        <v>16.46</v>
      </c>
      <c r="F27" s="127">
        <f>E27/D27*100</f>
        <v>91.444444444444457</v>
      </c>
    </row>
    <row r="28" spans="1:6" x14ac:dyDescent="0.25">
      <c r="A28" s="871"/>
      <c r="B28" s="862"/>
      <c r="C28" s="364" t="s">
        <v>215</v>
      </c>
      <c r="D28" s="200">
        <f>'Мониторинг 2017г (по КП=АЦК)'!I15</f>
        <v>18</v>
      </c>
      <c r="E28" s="340">
        <v>16.46</v>
      </c>
      <c r="F28" s="127">
        <f>E28/D28*100</f>
        <v>91.444444444444457</v>
      </c>
    </row>
    <row r="29" spans="1:6" x14ac:dyDescent="0.25">
      <c r="A29" s="871"/>
      <c r="B29" s="862"/>
      <c r="C29" s="364" t="s">
        <v>216</v>
      </c>
      <c r="D29" s="200"/>
      <c r="E29" s="340"/>
      <c r="F29" s="127"/>
    </row>
    <row r="30" spans="1:6" x14ac:dyDescent="0.25">
      <c r="A30" s="871"/>
      <c r="B30" s="862"/>
      <c r="C30" s="364" t="s">
        <v>217</v>
      </c>
      <c r="D30" s="200"/>
      <c r="E30" s="340"/>
      <c r="F30" s="127"/>
    </row>
    <row r="31" spans="1:6" ht="43.5" customHeight="1" x14ac:dyDescent="0.25">
      <c r="A31" s="871"/>
      <c r="B31" s="862"/>
      <c r="C31" s="364" t="s">
        <v>218</v>
      </c>
      <c r="D31" s="200"/>
      <c r="E31" s="340"/>
      <c r="F31" s="127"/>
    </row>
    <row r="32" spans="1:6" x14ac:dyDescent="0.25">
      <c r="A32" s="860" t="s">
        <v>349</v>
      </c>
      <c r="B32" s="862" t="s">
        <v>486</v>
      </c>
      <c r="C32" s="364" t="s">
        <v>214</v>
      </c>
      <c r="D32" s="200">
        <f>D34</f>
        <v>3600</v>
      </c>
      <c r="E32" s="340">
        <f>E34</f>
        <v>3338.8</v>
      </c>
      <c r="F32" s="127">
        <f>E32/D32*100</f>
        <v>92.744444444444454</v>
      </c>
    </row>
    <row r="33" spans="1:6" x14ac:dyDescent="0.25">
      <c r="A33" s="860"/>
      <c r="B33" s="862"/>
      <c r="C33" s="364" t="s">
        <v>215</v>
      </c>
      <c r="D33" s="200"/>
      <c r="E33" s="340"/>
      <c r="F33" s="127"/>
    </row>
    <row r="34" spans="1:6" x14ac:dyDescent="0.25">
      <c r="A34" s="860"/>
      <c r="B34" s="862"/>
      <c r="C34" s="364" t="s">
        <v>216</v>
      </c>
      <c r="D34" s="200">
        <v>3600</v>
      </c>
      <c r="E34" s="340">
        <v>3338.8</v>
      </c>
      <c r="F34" s="127">
        <f>E34/D34*100</f>
        <v>92.744444444444454</v>
      </c>
    </row>
    <row r="35" spans="1:6" x14ac:dyDescent="0.25">
      <c r="A35" s="860"/>
      <c r="B35" s="862"/>
      <c r="C35" s="364" t="s">
        <v>217</v>
      </c>
      <c r="D35" s="200"/>
      <c r="E35" s="340"/>
      <c r="F35" s="127"/>
    </row>
    <row r="36" spans="1:6" ht="25.5" x14ac:dyDescent="0.25">
      <c r="A36" s="860"/>
      <c r="B36" s="862"/>
      <c r="C36" s="364" t="s">
        <v>218</v>
      </c>
      <c r="D36" s="200"/>
      <c r="E36" s="340"/>
      <c r="F36" s="127"/>
    </row>
    <row r="37" spans="1:6" hidden="1" x14ac:dyDescent="0.25">
      <c r="A37" s="860" t="s">
        <v>350</v>
      </c>
      <c r="B37" s="862" t="s">
        <v>487</v>
      </c>
      <c r="C37" s="364" t="s">
        <v>214</v>
      </c>
      <c r="D37" s="200">
        <f>D39</f>
        <v>0</v>
      </c>
      <c r="E37" s="340">
        <f>E39</f>
        <v>0</v>
      </c>
      <c r="F37" s="127" t="e">
        <f>E37/D37*100</f>
        <v>#DIV/0!</v>
      </c>
    </row>
    <row r="38" spans="1:6" hidden="1" x14ac:dyDescent="0.25">
      <c r="A38" s="860"/>
      <c r="B38" s="862"/>
      <c r="C38" s="364" t="s">
        <v>215</v>
      </c>
      <c r="D38" s="200"/>
      <c r="E38" s="340"/>
      <c r="F38" s="127"/>
    </row>
    <row r="39" spans="1:6" hidden="1" x14ac:dyDescent="0.25">
      <c r="A39" s="860"/>
      <c r="B39" s="862"/>
      <c r="C39" s="364" t="s">
        <v>216</v>
      </c>
      <c r="D39" s="200"/>
      <c r="E39" s="340"/>
      <c r="F39" s="127"/>
    </row>
    <row r="40" spans="1:6" hidden="1" x14ac:dyDescent="0.25">
      <c r="A40" s="860"/>
      <c r="B40" s="862"/>
      <c r="C40" s="364" t="s">
        <v>217</v>
      </c>
      <c r="D40" s="200"/>
      <c r="E40" s="340"/>
      <c r="F40" s="127"/>
    </row>
    <row r="41" spans="1:6" ht="25.5" hidden="1" x14ac:dyDescent="0.25">
      <c r="A41" s="860"/>
      <c r="B41" s="862"/>
      <c r="C41" s="364" t="s">
        <v>218</v>
      </c>
      <c r="D41" s="200"/>
      <c r="E41" s="340"/>
      <c r="F41" s="127"/>
    </row>
    <row r="42" spans="1:6" x14ac:dyDescent="0.25">
      <c r="A42" s="860" t="s">
        <v>350</v>
      </c>
      <c r="B42" s="862" t="s">
        <v>100</v>
      </c>
      <c r="C42" s="364" t="s">
        <v>214</v>
      </c>
      <c r="D42" s="200">
        <f>D44</f>
        <v>142</v>
      </c>
      <c r="E42" s="340">
        <f>E44</f>
        <v>140.80000000000001</v>
      </c>
      <c r="F42" s="127">
        <f>E42/D42*100</f>
        <v>99.154929577464799</v>
      </c>
    </row>
    <row r="43" spans="1:6" x14ac:dyDescent="0.25">
      <c r="A43" s="860"/>
      <c r="B43" s="862"/>
      <c r="C43" s="364" t="s">
        <v>215</v>
      </c>
      <c r="D43" s="200"/>
      <c r="E43" s="340"/>
      <c r="F43" s="127"/>
    </row>
    <row r="44" spans="1:6" x14ac:dyDescent="0.25">
      <c r="A44" s="860"/>
      <c r="B44" s="862"/>
      <c r="C44" s="364" t="s">
        <v>216</v>
      </c>
      <c r="D44" s="200">
        <f>'Мониторинг 2017г (по КП=АЦК)'!I19</f>
        <v>142</v>
      </c>
      <c r="E44" s="340">
        <v>140.80000000000001</v>
      </c>
      <c r="F44" s="127">
        <f>E44/D44*100</f>
        <v>99.154929577464799</v>
      </c>
    </row>
    <row r="45" spans="1:6" x14ac:dyDescent="0.25">
      <c r="A45" s="860"/>
      <c r="B45" s="862"/>
      <c r="C45" s="364" t="s">
        <v>217</v>
      </c>
      <c r="D45" s="200"/>
      <c r="E45" s="340"/>
      <c r="F45" s="127"/>
    </row>
    <row r="46" spans="1:6" ht="50.25" customHeight="1" x14ac:dyDescent="0.25">
      <c r="A46" s="860"/>
      <c r="B46" s="862"/>
      <c r="C46" s="364" t="s">
        <v>218</v>
      </c>
      <c r="D46" s="200"/>
      <c r="E46" s="340"/>
      <c r="F46" s="127"/>
    </row>
    <row r="47" spans="1:6" ht="14.25" customHeight="1" x14ac:dyDescent="0.25">
      <c r="A47" s="860" t="s">
        <v>351</v>
      </c>
      <c r="B47" s="862" t="s">
        <v>78</v>
      </c>
      <c r="C47" s="364" t="s">
        <v>214</v>
      </c>
      <c r="D47" s="200">
        <f>D49</f>
        <v>71</v>
      </c>
      <c r="E47" s="340">
        <f>E49</f>
        <v>70.150000000000006</v>
      </c>
      <c r="F47" s="127">
        <f>E47/D47*100</f>
        <v>98.802816901408463</v>
      </c>
    </row>
    <row r="48" spans="1:6" ht="14.25" customHeight="1" x14ac:dyDescent="0.25">
      <c r="A48" s="860"/>
      <c r="B48" s="862"/>
      <c r="C48" s="364" t="s">
        <v>215</v>
      </c>
      <c r="D48" s="200"/>
      <c r="E48" s="340"/>
      <c r="F48" s="127"/>
    </row>
    <row r="49" spans="1:6" ht="14.25" customHeight="1" x14ac:dyDescent="0.25">
      <c r="A49" s="860"/>
      <c r="B49" s="862"/>
      <c r="C49" s="364" t="s">
        <v>216</v>
      </c>
      <c r="D49" s="200">
        <f>'Мониторинг 2017г (по КП=АЦК)'!I20</f>
        <v>71</v>
      </c>
      <c r="E49" s="340">
        <v>70.150000000000006</v>
      </c>
      <c r="F49" s="127">
        <f>E49/D49*100</f>
        <v>98.802816901408463</v>
      </c>
    </row>
    <row r="50" spans="1:6" ht="14.25" customHeight="1" x14ac:dyDescent="0.25">
      <c r="A50" s="860"/>
      <c r="B50" s="862"/>
      <c r="C50" s="364" t="s">
        <v>217</v>
      </c>
      <c r="D50" s="200"/>
      <c r="E50" s="340"/>
      <c r="F50" s="127"/>
    </row>
    <row r="51" spans="1:6" ht="37.5" customHeight="1" x14ac:dyDescent="0.25">
      <c r="A51" s="860"/>
      <c r="B51" s="862"/>
      <c r="C51" s="364" t="s">
        <v>218</v>
      </c>
      <c r="D51" s="200"/>
      <c r="E51" s="340"/>
      <c r="F51" s="127"/>
    </row>
    <row r="52" spans="1:6" x14ac:dyDescent="0.25">
      <c r="A52" s="872" t="s">
        <v>352</v>
      </c>
      <c r="B52" s="862" t="s">
        <v>488</v>
      </c>
      <c r="C52" s="364" t="s">
        <v>214</v>
      </c>
      <c r="D52" s="200">
        <f>D54</f>
        <v>3063</v>
      </c>
      <c r="E52" s="200">
        <f>E54</f>
        <v>3063</v>
      </c>
      <c r="F52" s="127">
        <f>E52/D52*100</f>
        <v>100</v>
      </c>
    </row>
    <row r="53" spans="1:6" x14ac:dyDescent="0.25">
      <c r="A53" s="860"/>
      <c r="B53" s="862"/>
      <c r="C53" s="364" t="s">
        <v>215</v>
      </c>
      <c r="D53" s="200"/>
      <c r="E53" s="200"/>
      <c r="F53" s="127"/>
    </row>
    <row r="54" spans="1:6" x14ac:dyDescent="0.25">
      <c r="A54" s="860"/>
      <c r="B54" s="862"/>
      <c r="C54" s="364" t="s">
        <v>216</v>
      </c>
      <c r="D54" s="200">
        <f>'Мониторинг 2017г (по КП=АЦК)'!I21</f>
        <v>3063</v>
      </c>
      <c r="E54" s="122">
        <v>3063</v>
      </c>
      <c r="F54" s="127">
        <f>E54/D54*100</f>
        <v>100</v>
      </c>
    </row>
    <row r="55" spans="1:6" x14ac:dyDescent="0.25">
      <c r="A55" s="860"/>
      <c r="B55" s="862"/>
      <c r="C55" s="364" t="s">
        <v>217</v>
      </c>
      <c r="D55" s="200"/>
      <c r="E55" s="200"/>
      <c r="F55" s="127"/>
    </row>
    <row r="56" spans="1:6" ht="25.5" x14ac:dyDescent="0.25">
      <c r="A56" s="860"/>
      <c r="B56" s="862"/>
      <c r="C56" s="364" t="s">
        <v>218</v>
      </c>
      <c r="D56" s="200"/>
      <c r="E56" s="200"/>
      <c r="F56" s="127"/>
    </row>
    <row r="57" spans="1:6" x14ac:dyDescent="0.25">
      <c r="A57" s="860" t="s">
        <v>353</v>
      </c>
      <c r="B57" s="862" t="s">
        <v>489</v>
      </c>
      <c r="C57" s="364" t="s">
        <v>214</v>
      </c>
      <c r="D57" s="200">
        <f>D59</f>
        <v>454</v>
      </c>
      <c r="E57" s="200">
        <f>E59</f>
        <v>409.14</v>
      </c>
      <c r="F57" s="127">
        <f>E57/D57*100</f>
        <v>90.118942731277528</v>
      </c>
    </row>
    <row r="58" spans="1:6" x14ac:dyDescent="0.25">
      <c r="A58" s="860"/>
      <c r="B58" s="862"/>
      <c r="C58" s="364" t="s">
        <v>215</v>
      </c>
      <c r="D58" s="200"/>
      <c r="E58" s="200"/>
      <c r="F58" s="127"/>
    </row>
    <row r="59" spans="1:6" x14ac:dyDescent="0.25">
      <c r="A59" s="860"/>
      <c r="B59" s="862"/>
      <c r="C59" s="364" t="s">
        <v>216</v>
      </c>
      <c r="D59" s="200">
        <v>454</v>
      </c>
      <c r="E59" s="200">
        <v>409.14</v>
      </c>
      <c r="F59" s="127">
        <v>14</v>
      </c>
    </row>
    <row r="60" spans="1:6" x14ac:dyDescent="0.25">
      <c r="A60" s="860"/>
      <c r="B60" s="862"/>
      <c r="C60" s="364" t="s">
        <v>217</v>
      </c>
      <c r="D60" s="200"/>
      <c r="E60" s="200"/>
      <c r="F60" s="127"/>
    </row>
    <row r="61" spans="1:6" ht="48" customHeight="1" x14ac:dyDescent="0.25">
      <c r="A61" s="860"/>
      <c r="B61" s="862"/>
      <c r="C61" s="364" t="s">
        <v>218</v>
      </c>
      <c r="D61" s="200"/>
      <c r="E61" s="200"/>
      <c r="F61" s="127"/>
    </row>
    <row r="62" spans="1:6" x14ac:dyDescent="0.25">
      <c r="A62" s="860" t="s">
        <v>354</v>
      </c>
      <c r="B62" s="862" t="s">
        <v>490</v>
      </c>
      <c r="C62" s="364" t="s">
        <v>214</v>
      </c>
      <c r="D62" s="200">
        <f>D64</f>
        <v>264</v>
      </c>
      <c r="E62" s="200">
        <f>E64</f>
        <v>182.33</v>
      </c>
      <c r="F62" s="127">
        <f>E62/D62*100</f>
        <v>69.064393939393938</v>
      </c>
    </row>
    <row r="63" spans="1:6" x14ac:dyDescent="0.25">
      <c r="A63" s="860"/>
      <c r="B63" s="862"/>
      <c r="C63" s="364" t="s">
        <v>215</v>
      </c>
      <c r="D63" s="200"/>
      <c r="E63" s="200"/>
      <c r="F63" s="127"/>
    </row>
    <row r="64" spans="1:6" x14ac:dyDescent="0.25">
      <c r="A64" s="860"/>
      <c r="B64" s="862"/>
      <c r="C64" s="364" t="s">
        <v>216</v>
      </c>
      <c r="D64" s="200">
        <v>264</v>
      </c>
      <c r="E64" s="200">
        <v>182.33</v>
      </c>
      <c r="F64" s="127">
        <f>E64/D64*100</f>
        <v>69.064393939393938</v>
      </c>
    </row>
    <row r="65" spans="1:6" x14ac:dyDescent="0.25">
      <c r="A65" s="860"/>
      <c r="B65" s="862"/>
      <c r="C65" s="364" t="s">
        <v>217</v>
      </c>
      <c r="D65" s="200"/>
      <c r="E65" s="200"/>
      <c r="F65" s="127"/>
    </row>
    <row r="66" spans="1:6" ht="25.5" x14ac:dyDescent="0.25">
      <c r="A66" s="860"/>
      <c r="B66" s="862"/>
      <c r="C66" s="364" t="s">
        <v>218</v>
      </c>
      <c r="D66" s="200"/>
      <c r="E66" s="200"/>
      <c r="F66" s="127"/>
    </row>
    <row r="67" spans="1:6" x14ac:dyDescent="0.25">
      <c r="A67" s="860" t="s">
        <v>355</v>
      </c>
      <c r="B67" s="862" t="s">
        <v>491</v>
      </c>
      <c r="C67" s="364" t="s">
        <v>214</v>
      </c>
      <c r="D67" s="200">
        <v>290</v>
      </c>
      <c r="E67" s="200">
        <f>E69</f>
        <v>267.92</v>
      </c>
      <c r="F67" s="127">
        <f>E67/D67*100</f>
        <v>92.386206896551727</v>
      </c>
    </row>
    <row r="68" spans="1:6" x14ac:dyDescent="0.25">
      <c r="A68" s="860"/>
      <c r="B68" s="862"/>
      <c r="C68" s="364" t="s">
        <v>215</v>
      </c>
      <c r="D68" s="200"/>
      <c r="E68" s="200"/>
      <c r="F68" s="127"/>
    </row>
    <row r="69" spans="1:6" x14ac:dyDescent="0.25">
      <c r="A69" s="860"/>
      <c r="B69" s="862"/>
      <c r="C69" s="364" t="s">
        <v>216</v>
      </c>
      <c r="D69" s="200">
        <v>290</v>
      </c>
      <c r="E69" s="200">
        <v>267.92</v>
      </c>
      <c r="F69" s="127">
        <f>E69/D69*100</f>
        <v>92.386206896551727</v>
      </c>
    </row>
    <row r="70" spans="1:6" x14ac:dyDescent="0.25">
      <c r="A70" s="860"/>
      <c r="B70" s="862"/>
      <c r="C70" s="364" t="s">
        <v>217</v>
      </c>
      <c r="D70" s="200"/>
      <c r="E70" s="200"/>
      <c r="F70" s="127"/>
    </row>
    <row r="71" spans="1:6" ht="122.25" customHeight="1" x14ac:dyDescent="0.25">
      <c r="A71" s="860"/>
      <c r="B71" s="862"/>
      <c r="C71" s="364" t="s">
        <v>218</v>
      </c>
      <c r="D71" s="200"/>
      <c r="E71" s="340"/>
      <c r="F71" s="127"/>
    </row>
    <row r="72" spans="1:6" x14ac:dyDescent="0.25">
      <c r="A72" s="860" t="s">
        <v>356</v>
      </c>
      <c r="B72" s="862" t="s">
        <v>492</v>
      </c>
      <c r="C72" s="364" t="s">
        <v>214</v>
      </c>
      <c r="D72" s="200">
        <f>D74</f>
        <v>37</v>
      </c>
      <c r="E72" s="340">
        <f>E74</f>
        <v>36.79</v>
      </c>
      <c r="F72" s="127">
        <f>E72/D72*100</f>
        <v>99.432432432432421</v>
      </c>
    </row>
    <row r="73" spans="1:6" x14ac:dyDescent="0.25">
      <c r="A73" s="860"/>
      <c r="B73" s="862"/>
      <c r="C73" s="364" t="s">
        <v>215</v>
      </c>
      <c r="D73" s="200"/>
      <c r="E73" s="340"/>
      <c r="F73" s="127"/>
    </row>
    <row r="74" spans="1:6" x14ac:dyDescent="0.25">
      <c r="A74" s="860"/>
      <c r="B74" s="862"/>
      <c r="C74" s="364" t="s">
        <v>216</v>
      </c>
      <c r="D74" s="200">
        <v>37</v>
      </c>
      <c r="E74" s="340">
        <v>36.79</v>
      </c>
      <c r="F74" s="127">
        <f>E74/D74*100</f>
        <v>99.432432432432421</v>
      </c>
    </row>
    <row r="75" spans="1:6" x14ac:dyDescent="0.25">
      <c r="A75" s="860"/>
      <c r="B75" s="862"/>
      <c r="C75" s="364" t="s">
        <v>217</v>
      </c>
      <c r="D75" s="200"/>
      <c r="E75" s="340"/>
      <c r="F75" s="127"/>
    </row>
    <row r="76" spans="1:6" ht="37.5" customHeight="1" x14ac:dyDescent="0.25">
      <c r="A76" s="860"/>
      <c r="B76" s="862"/>
      <c r="C76" s="364" t="s">
        <v>218</v>
      </c>
      <c r="D76" s="200"/>
      <c r="E76" s="340"/>
      <c r="F76" s="127"/>
    </row>
    <row r="77" spans="1:6" x14ac:dyDescent="0.25">
      <c r="A77" s="872" t="s">
        <v>357</v>
      </c>
      <c r="B77" s="862" t="s">
        <v>493</v>
      </c>
      <c r="C77" s="364" t="s">
        <v>214</v>
      </c>
      <c r="D77" s="200">
        <f>D79</f>
        <v>42178</v>
      </c>
      <c r="E77" s="340">
        <f>E79</f>
        <v>41962.74</v>
      </c>
      <c r="F77" s="127">
        <f>E77/D77*100</f>
        <v>99.489639148371197</v>
      </c>
    </row>
    <row r="78" spans="1:6" x14ac:dyDescent="0.25">
      <c r="A78" s="860"/>
      <c r="B78" s="862"/>
      <c r="C78" s="364" t="s">
        <v>215</v>
      </c>
      <c r="D78" s="200"/>
      <c r="E78" s="340"/>
      <c r="F78" s="127"/>
    </row>
    <row r="79" spans="1:6" x14ac:dyDescent="0.25">
      <c r="A79" s="860"/>
      <c r="B79" s="862"/>
      <c r="C79" s="364" t="s">
        <v>216</v>
      </c>
      <c r="D79" s="200">
        <v>42178</v>
      </c>
      <c r="E79" s="340">
        <v>41962.74</v>
      </c>
      <c r="F79" s="127">
        <f>E79/D79*100</f>
        <v>99.489639148371197</v>
      </c>
    </row>
    <row r="80" spans="1:6" x14ac:dyDescent="0.25">
      <c r="A80" s="860"/>
      <c r="B80" s="862"/>
      <c r="C80" s="364" t="s">
        <v>217</v>
      </c>
      <c r="D80" s="200"/>
      <c r="E80" s="340"/>
      <c r="F80" s="127"/>
    </row>
    <row r="81" spans="1:6" ht="25.5" x14ac:dyDescent="0.25">
      <c r="A81" s="860"/>
      <c r="B81" s="862"/>
      <c r="C81" s="364" t="s">
        <v>218</v>
      </c>
      <c r="D81" s="200"/>
      <c r="E81" s="340"/>
      <c r="F81" s="127"/>
    </row>
    <row r="82" spans="1:6" x14ac:dyDescent="0.25">
      <c r="A82" s="860" t="s">
        <v>358</v>
      </c>
      <c r="B82" s="862" t="s">
        <v>494</v>
      </c>
      <c r="C82" s="364" t="s">
        <v>214</v>
      </c>
      <c r="D82" s="200">
        <f>D84</f>
        <v>43</v>
      </c>
      <c r="E82" s="340">
        <f>E84</f>
        <v>32.6</v>
      </c>
      <c r="F82" s="127">
        <f>E82/D82*100</f>
        <v>75.813953488372093</v>
      </c>
    </row>
    <row r="83" spans="1:6" x14ac:dyDescent="0.25">
      <c r="A83" s="860"/>
      <c r="B83" s="862"/>
      <c r="C83" s="364" t="s">
        <v>215</v>
      </c>
      <c r="D83" s="200"/>
      <c r="E83" s="340"/>
      <c r="F83" s="127"/>
    </row>
    <row r="84" spans="1:6" x14ac:dyDescent="0.25">
      <c r="A84" s="860"/>
      <c r="B84" s="862"/>
      <c r="C84" s="364" t="s">
        <v>216</v>
      </c>
      <c r="D84" s="200">
        <v>43</v>
      </c>
      <c r="E84" s="340">
        <v>32.6</v>
      </c>
      <c r="F84" s="127">
        <f>E84/D84*100</f>
        <v>75.813953488372093</v>
      </c>
    </row>
    <row r="85" spans="1:6" x14ac:dyDescent="0.25">
      <c r="A85" s="860"/>
      <c r="B85" s="862"/>
      <c r="C85" s="364" t="s">
        <v>217</v>
      </c>
      <c r="D85" s="200"/>
      <c r="E85" s="340"/>
      <c r="F85" s="127"/>
    </row>
    <row r="86" spans="1:6" ht="25.5" x14ac:dyDescent="0.25">
      <c r="A86" s="860"/>
      <c r="B86" s="862"/>
      <c r="C86" s="364" t="s">
        <v>218</v>
      </c>
      <c r="D86" s="200"/>
      <c r="E86" s="340"/>
      <c r="F86" s="127"/>
    </row>
    <row r="87" spans="1:6" x14ac:dyDescent="0.25">
      <c r="A87" s="860" t="s">
        <v>359</v>
      </c>
      <c r="B87" s="862" t="s">
        <v>495</v>
      </c>
      <c r="C87" s="364" t="s">
        <v>214</v>
      </c>
      <c r="D87" s="200">
        <f>D89</f>
        <v>1232</v>
      </c>
      <c r="E87" s="340">
        <f>E89</f>
        <v>1232</v>
      </c>
      <c r="F87" s="127">
        <f>E87/D87*100%</f>
        <v>1</v>
      </c>
    </row>
    <row r="88" spans="1:6" x14ac:dyDescent="0.25">
      <c r="A88" s="860"/>
      <c r="B88" s="862"/>
      <c r="C88" s="364" t="s">
        <v>215</v>
      </c>
      <c r="D88" s="200"/>
      <c r="E88" s="340"/>
      <c r="F88" s="127"/>
    </row>
    <row r="89" spans="1:6" x14ac:dyDescent="0.25">
      <c r="A89" s="860"/>
      <c r="B89" s="862"/>
      <c r="C89" s="364" t="s">
        <v>216</v>
      </c>
      <c r="D89" s="200">
        <v>1232</v>
      </c>
      <c r="E89" s="340">
        <v>1232</v>
      </c>
      <c r="F89" s="127">
        <f>E89/D89*100%</f>
        <v>1</v>
      </c>
    </row>
    <row r="90" spans="1:6" x14ac:dyDescent="0.25">
      <c r="A90" s="860"/>
      <c r="B90" s="862"/>
      <c r="C90" s="364" t="s">
        <v>217</v>
      </c>
      <c r="D90" s="200"/>
      <c r="E90" s="340"/>
      <c r="F90" s="127"/>
    </row>
    <row r="91" spans="1:6" ht="25.5" x14ac:dyDescent="0.25">
      <c r="A91" s="860"/>
      <c r="B91" s="862"/>
      <c r="C91" s="364" t="s">
        <v>218</v>
      </c>
      <c r="D91" s="200"/>
      <c r="E91" s="340"/>
      <c r="F91" s="127"/>
    </row>
    <row r="92" spans="1:6" hidden="1" x14ac:dyDescent="0.25">
      <c r="A92" s="860" t="s">
        <v>360</v>
      </c>
      <c r="B92" s="862" t="s">
        <v>496</v>
      </c>
      <c r="C92" s="364" t="s">
        <v>214</v>
      </c>
      <c r="D92" s="200">
        <f>D94</f>
        <v>0</v>
      </c>
      <c r="E92" s="340">
        <v>0</v>
      </c>
      <c r="F92" s="127">
        <v>0</v>
      </c>
    </row>
    <row r="93" spans="1:6" hidden="1" x14ac:dyDescent="0.25">
      <c r="A93" s="860"/>
      <c r="B93" s="862"/>
      <c r="C93" s="364" t="s">
        <v>215</v>
      </c>
      <c r="D93" s="200"/>
      <c r="E93" s="340"/>
      <c r="F93" s="127"/>
    </row>
    <row r="94" spans="1:6" hidden="1" x14ac:dyDescent="0.25">
      <c r="A94" s="860"/>
      <c r="B94" s="862"/>
      <c r="C94" s="364" t="s">
        <v>216</v>
      </c>
      <c r="D94" s="200"/>
      <c r="E94" s="340"/>
      <c r="F94" s="127">
        <v>0</v>
      </c>
    </row>
    <row r="95" spans="1:6" hidden="1" x14ac:dyDescent="0.25">
      <c r="A95" s="860"/>
      <c r="B95" s="862"/>
      <c r="C95" s="364" t="s">
        <v>217</v>
      </c>
      <c r="D95" s="200"/>
      <c r="E95" s="340"/>
      <c r="F95" s="127"/>
    </row>
    <row r="96" spans="1:6" ht="25.5" hidden="1" x14ac:dyDescent="0.25">
      <c r="A96" s="860"/>
      <c r="B96" s="862"/>
      <c r="C96" s="364" t="s">
        <v>218</v>
      </c>
      <c r="D96" s="200"/>
      <c r="E96" s="340"/>
      <c r="F96" s="127"/>
    </row>
    <row r="97" spans="1:6" x14ac:dyDescent="0.25">
      <c r="A97" s="860" t="s">
        <v>360</v>
      </c>
      <c r="B97" s="862" t="s">
        <v>65</v>
      </c>
      <c r="C97" s="364" t="s">
        <v>214</v>
      </c>
      <c r="D97" s="200">
        <f>D99</f>
        <v>11484</v>
      </c>
      <c r="E97" s="340">
        <f>E99</f>
        <v>11484</v>
      </c>
      <c r="F97" s="127">
        <f>E97/D97*100</f>
        <v>100</v>
      </c>
    </row>
    <row r="98" spans="1:6" x14ac:dyDescent="0.25">
      <c r="A98" s="860"/>
      <c r="B98" s="862"/>
      <c r="C98" s="364" t="s">
        <v>215</v>
      </c>
      <c r="D98" s="355"/>
      <c r="E98" s="340"/>
      <c r="F98" s="127"/>
    </row>
    <row r="99" spans="1:6" x14ac:dyDescent="0.25">
      <c r="A99" s="860"/>
      <c r="B99" s="862"/>
      <c r="C99" s="364" t="s">
        <v>216</v>
      </c>
      <c r="D99" s="200">
        <v>11484</v>
      </c>
      <c r="E99" s="340">
        <v>11484</v>
      </c>
      <c r="F99" s="127">
        <f>E99/D99*100</f>
        <v>100</v>
      </c>
    </row>
    <row r="100" spans="1:6" x14ac:dyDescent="0.25">
      <c r="A100" s="860"/>
      <c r="B100" s="862"/>
      <c r="C100" s="364" t="s">
        <v>217</v>
      </c>
      <c r="D100" s="200"/>
      <c r="E100" s="340"/>
      <c r="F100" s="127"/>
    </row>
    <row r="101" spans="1:6" ht="25.5" x14ac:dyDescent="0.25">
      <c r="A101" s="860"/>
      <c r="B101" s="862"/>
      <c r="C101" s="364" t="s">
        <v>218</v>
      </c>
      <c r="D101" s="200"/>
      <c r="E101" s="340"/>
      <c r="F101" s="127"/>
    </row>
    <row r="102" spans="1:6" x14ac:dyDescent="0.25">
      <c r="A102" s="860" t="s">
        <v>361</v>
      </c>
      <c r="B102" s="862" t="s">
        <v>66</v>
      </c>
      <c r="C102" s="364" t="s">
        <v>214</v>
      </c>
      <c r="D102" s="200">
        <f>D104</f>
        <v>34505</v>
      </c>
      <c r="E102" s="200">
        <f>E104</f>
        <v>33561.5</v>
      </c>
      <c r="F102" s="127">
        <f>E102/D102*100</f>
        <v>97.265613679176937</v>
      </c>
    </row>
    <row r="103" spans="1:6" x14ac:dyDescent="0.25">
      <c r="A103" s="860"/>
      <c r="B103" s="862"/>
      <c r="C103" s="364" t="s">
        <v>215</v>
      </c>
      <c r="D103" s="200"/>
      <c r="E103" s="200"/>
      <c r="F103" s="127"/>
    </row>
    <row r="104" spans="1:6" x14ac:dyDescent="0.25">
      <c r="A104" s="860"/>
      <c r="B104" s="862"/>
      <c r="C104" s="364" t="s">
        <v>216</v>
      </c>
      <c r="D104" s="200">
        <v>34505</v>
      </c>
      <c r="E104" s="200">
        <v>33561.5</v>
      </c>
      <c r="F104" s="127">
        <f>E104/D104*100</f>
        <v>97.265613679176937</v>
      </c>
    </row>
    <row r="105" spans="1:6" x14ac:dyDescent="0.25">
      <c r="A105" s="860"/>
      <c r="B105" s="862"/>
      <c r="C105" s="364" t="s">
        <v>217</v>
      </c>
      <c r="D105" s="200"/>
      <c r="E105" s="200"/>
      <c r="F105" s="127"/>
    </row>
    <row r="106" spans="1:6" ht="25.5" x14ac:dyDescent="0.25">
      <c r="A106" s="860"/>
      <c r="B106" s="862"/>
      <c r="C106" s="364" t="s">
        <v>218</v>
      </c>
      <c r="D106" s="200"/>
      <c r="E106" s="200"/>
      <c r="F106" s="127"/>
    </row>
    <row r="107" spans="1:6" x14ac:dyDescent="0.25">
      <c r="A107" s="860" t="s">
        <v>362</v>
      </c>
      <c r="B107" s="862" t="s">
        <v>67</v>
      </c>
      <c r="C107" s="364" t="s">
        <v>214</v>
      </c>
      <c r="D107" s="200">
        <f>D109</f>
        <v>2527</v>
      </c>
      <c r="E107" s="200">
        <f>E109</f>
        <v>2527</v>
      </c>
      <c r="F107" s="127">
        <f>E107/D107*100</f>
        <v>100</v>
      </c>
    </row>
    <row r="108" spans="1:6" x14ac:dyDescent="0.25">
      <c r="A108" s="860"/>
      <c r="B108" s="862"/>
      <c r="C108" s="364" t="s">
        <v>215</v>
      </c>
      <c r="D108" s="200"/>
      <c r="E108" s="200"/>
      <c r="F108" s="127"/>
    </row>
    <row r="109" spans="1:6" ht="18" customHeight="1" x14ac:dyDescent="0.25">
      <c r="A109" s="860"/>
      <c r="B109" s="862"/>
      <c r="C109" s="364" t="s">
        <v>216</v>
      </c>
      <c r="D109" s="200">
        <v>2527</v>
      </c>
      <c r="E109" s="200">
        <v>2527</v>
      </c>
      <c r="F109" s="127">
        <f>E109/D109*100</f>
        <v>100</v>
      </c>
    </row>
    <row r="110" spans="1:6" x14ac:dyDescent="0.25">
      <c r="A110" s="860"/>
      <c r="B110" s="862"/>
      <c r="C110" s="364" t="s">
        <v>217</v>
      </c>
      <c r="D110" s="200"/>
      <c r="E110" s="200"/>
      <c r="F110" s="127"/>
    </row>
    <row r="111" spans="1:6" ht="57" customHeight="1" x14ac:dyDescent="0.25">
      <c r="A111" s="860"/>
      <c r="B111" s="862"/>
      <c r="C111" s="364" t="s">
        <v>218</v>
      </c>
      <c r="D111" s="200"/>
      <c r="E111" s="200"/>
      <c r="F111" s="127"/>
    </row>
    <row r="112" spans="1:6" x14ac:dyDescent="0.25">
      <c r="A112" s="860" t="s">
        <v>363</v>
      </c>
      <c r="B112" s="862" t="s">
        <v>68</v>
      </c>
      <c r="C112" s="364" t="s">
        <v>214</v>
      </c>
      <c r="D112" s="200">
        <f>D114</f>
        <v>14162</v>
      </c>
      <c r="E112" s="200">
        <f>E114</f>
        <v>14162</v>
      </c>
      <c r="F112" s="127">
        <f>E112/D112*100</f>
        <v>100</v>
      </c>
    </row>
    <row r="113" spans="1:6" x14ac:dyDescent="0.25">
      <c r="A113" s="860"/>
      <c r="B113" s="862"/>
      <c r="C113" s="364" t="s">
        <v>215</v>
      </c>
      <c r="D113" s="200"/>
      <c r="E113" s="200"/>
      <c r="F113" s="127"/>
    </row>
    <row r="114" spans="1:6" x14ac:dyDescent="0.25">
      <c r="A114" s="860"/>
      <c r="B114" s="862"/>
      <c r="C114" s="364" t="s">
        <v>216</v>
      </c>
      <c r="D114" s="200">
        <v>14162</v>
      </c>
      <c r="E114" s="200">
        <v>14162</v>
      </c>
      <c r="F114" s="127">
        <f>E114/D114*100</f>
        <v>100</v>
      </c>
    </row>
    <row r="115" spans="1:6" x14ac:dyDescent="0.25">
      <c r="A115" s="860"/>
      <c r="B115" s="862"/>
      <c r="C115" s="364" t="s">
        <v>217</v>
      </c>
      <c r="D115" s="200"/>
      <c r="E115" s="200"/>
      <c r="F115" s="127"/>
    </row>
    <row r="116" spans="1:6" ht="62.25" customHeight="1" x14ac:dyDescent="0.25">
      <c r="A116" s="860"/>
      <c r="B116" s="862"/>
      <c r="C116" s="364" t="s">
        <v>218</v>
      </c>
      <c r="D116" s="200"/>
      <c r="E116" s="200"/>
      <c r="F116" s="127"/>
    </row>
    <row r="117" spans="1:6" x14ac:dyDescent="0.25">
      <c r="A117" s="860" t="s">
        <v>364</v>
      </c>
      <c r="B117" s="862" t="s">
        <v>69</v>
      </c>
      <c r="C117" s="364" t="s">
        <v>214</v>
      </c>
      <c r="D117" s="200">
        <f>D119</f>
        <v>6150</v>
      </c>
      <c r="E117" s="200">
        <f>E119</f>
        <v>6150</v>
      </c>
      <c r="F117" s="127">
        <f>E117/D117*100</f>
        <v>100</v>
      </c>
    </row>
    <row r="118" spans="1:6" x14ac:dyDescent="0.25">
      <c r="A118" s="860"/>
      <c r="B118" s="862"/>
      <c r="C118" s="364" t="s">
        <v>215</v>
      </c>
      <c r="D118" s="200"/>
      <c r="E118" s="200"/>
      <c r="F118" s="127"/>
    </row>
    <row r="119" spans="1:6" x14ac:dyDescent="0.25">
      <c r="A119" s="860"/>
      <c r="B119" s="862"/>
      <c r="C119" s="364" t="s">
        <v>216</v>
      </c>
      <c r="D119" s="200">
        <v>6150</v>
      </c>
      <c r="E119" s="200">
        <v>6150</v>
      </c>
      <c r="F119" s="127">
        <f>E119/D119*100</f>
        <v>100</v>
      </c>
    </row>
    <row r="120" spans="1:6" x14ac:dyDescent="0.25">
      <c r="A120" s="860"/>
      <c r="B120" s="862"/>
      <c r="C120" s="364" t="s">
        <v>217</v>
      </c>
      <c r="D120" s="200"/>
      <c r="E120" s="200"/>
      <c r="F120" s="127"/>
    </row>
    <row r="121" spans="1:6" ht="25.5" x14ac:dyDescent="0.25">
      <c r="A121" s="860"/>
      <c r="B121" s="862"/>
      <c r="C121" s="364" t="s">
        <v>218</v>
      </c>
      <c r="D121" s="200"/>
      <c r="E121" s="200"/>
      <c r="F121" s="127"/>
    </row>
    <row r="122" spans="1:6" x14ac:dyDescent="0.25">
      <c r="A122" s="860" t="s">
        <v>365</v>
      </c>
      <c r="B122" s="870" t="s">
        <v>70</v>
      </c>
      <c r="C122" s="364" t="s">
        <v>214</v>
      </c>
      <c r="D122" s="200">
        <f>D124</f>
        <v>498</v>
      </c>
      <c r="E122" s="200">
        <f>E124</f>
        <v>498</v>
      </c>
      <c r="F122" s="127">
        <f>E122/D122*100</f>
        <v>100</v>
      </c>
    </row>
    <row r="123" spans="1:6" x14ac:dyDescent="0.25">
      <c r="A123" s="860"/>
      <c r="B123" s="870"/>
      <c r="C123" s="364" t="s">
        <v>215</v>
      </c>
      <c r="D123" s="200"/>
      <c r="E123" s="340"/>
      <c r="F123" s="127"/>
    </row>
    <row r="124" spans="1:6" x14ac:dyDescent="0.25">
      <c r="A124" s="860"/>
      <c r="B124" s="870"/>
      <c r="C124" s="364" t="s">
        <v>216</v>
      </c>
      <c r="D124" s="200">
        <v>498</v>
      </c>
      <c r="E124" s="340">
        <v>498</v>
      </c>
      <c r="F124" s="127">
        <f>E124/D124*100</f>
        <v>100</v>
      </c>
    </row>
    <row r="125" spans="1:6" x14ac:dyDescent="0.25">
      <c r="A125" s="860"/>
      <c r="B125" s="870"/>
      <c r="C125" s="364" t="s">
        <v>217</v>
      </c>
      <c r="D125" s="200"/>
      <c r="E125" s="340"/>
      <c r="F125" s="127"/>
    </row>
    <row r="126" spans="1:6" ht="25.5" x14ac:dyDescent="0.25">
      <c r="A126" s="860"/>
      <c r="B126" s="870"/>
      <c r="C126" s="364" t="s">
        <v>218</v>
      </c>
      <c r="D126" s="200"/>
      <c r="E126" s="340"/>
      <c r="F126" s="127"/>
    </row>
    <row r="127" spans="1:6" x14ac:dyDescent="0.25">
      <c r="A127" s="860" t="s">
        <v>366</v>
      </c>
      <c r="B127" s="862" t="s">
        <v>765</v>
      </c>
      <c r="C127" s="364" t="s">
        <v>214</v>
      </c>
      <c r="D127" s="200">
        <f>D128</f>
        <v>3635</v>
      </c>
      <c r="E127" s="340">
        <f>E128</f>
        <v>3634.88</v>
      </c>
      <c r="F127" s="127">
        <f>E127/D127*100</f>
        <v>99.996698762035763</v>
      </c>
    </row>
    <row r="128" spans="1:6" x14ac:dyDescent="0.25">
      <c r="A128" s="860"/>
      <c r="B128" s="862"/>
      <c r="C128" s="364" t="s">
        <v>215</v>
      </c>
      <c r="D128" s="200">
        <v>3635</v>
      </c>
      <c r="E128" s="340">
        <v>3634.88</v>
      </c>
      <c r="F128" s="127">
        <f>E128/D128*100</f>
        <v>99.996698762035763</v>
      </c>
    </row>
    <row r="129" spans="1:6" x14ac:dyDescent="0.25">
      <c r="A129" s="860"/>
      <c r="B129" s="862"/>
      <c r="C129" s="364" t="s">
        <v>216</v>
      </c>
      <c r="D129" s="200"/>
      <c r="E129" s="340"/>
      <c r="F129" s="127"/>
    </row>
    <row r="130" spans="1:6" x14ac:dyDescent="0.25">
      <c r="A130" s="860"/>
      <c r="B130" s="862"/>
      <c r="C130" s="364" t="s">
        <v>217</v>
      </c>
      <c r="D130" s="200"/>
      <c r="E130" s="340"/>
      <c r="F130" s="127"/>
    </row>
    <row r="131" spans="1:6" ht="34.5" customHeight="1" x14ac:dyDescent="0.25">
      <c r="A131" s="860"/>
      <c r="B131" s="862"/>
      <c r="C131" s="364" t="s">
        <v>218</v>
      </c>
      <c r="D131" s="200"/>
      <c r="E131" s="340"/>
      <c r="F131" s="127"/>
    </row>
    <row r="132" spans="1:6" x14ac:dyDescent="0.25">
      <c r="A132" s="860" t="s">
        <v>367</v>
      </c>
      <c r="B132" s="862" t="s">
        <v>80</v>
      </c>
      <c r="C132" s="364" t="s">
        <v>214</v>
      </c>
      <c r="D132" s="200">
        <f>D135</f>
        <v>5876.93</v>
      </c>
      <c r="E132" s="340">
        <f>E135</f>
        <v>5876.93</v>
      </c>
      <c r="F132" s="127">
        <f>E132/D132*100</f>
        <v>100</v>
      </c>
    </row>
    <row r="133" spans="1:6" x14ac:dyDescent="0.25">
      <c r="A133" s="860"/>
      <c r="B133" s="862"/>
      <c r="C133" s="364" t="s">
        <v>215</v>
      </c>
      <c r="D133" s="200"/>
      <c r="E133" s="340"/>
      <c r="F133" s="127"/>
    </row>
    <row r="134" spans="1:6" x14ac:dyDescent="0.25">
      <c r="A134" s="860"/>
      <c r="B134" s="862"/>
      <c r="C134" s="364" t="s">
        <v>216</v>
      </c>
      <c r="D134" s="200"/>
      <c r="E134" s="340"/>
      <c r="F134" s="127"/>
    </row>
    <row r="135" spans="1:6" x14ac:dyDescent="0.25">
      <c r="A135" s="860"/>
      <c r="B135" s="862"/>
      <c r="C135" s="364" t="s">
        <v>217</v>
      </c>
      <c r="D135" s="200">
        <v>5876.93</v>
      </c>
      <c r="E135" s="340">
        <v>5876.93</v>
      </c>
      <c r="F135" s="127">
        <f>E135/D135*100</f>
        <v>100</v>
      </c>
    </row>
    <row r="136" spans="1:6" ht="25.5" x14ac:dyDescent="0.25">
      <c r="A136" s="873"/>
      <c r="B136" s="874"/>
      <c r="C136" s="363" t="s">
        <v>218</v>
      </c>
      <c r="D136" s="123"/>
      <c r="E136" s="345"/>
      <c r="F136" s="135"/>
    </row>
    <row r="137" spans="1:6" x14ac:dyDescent="0.25">
      <c r="A137" s="860" t="s">
        <v>368</v>
      </c>
      <c r="B137" s="875" t="s">
        <v>79</v>
      </c>
      <c r="C137" s="364" t="s">
        <v>214</v>
      </c>
      <c r="D137" s="200">
        <f>D139</f>
        <v>30</v>
      </c>
      <c r="E137" s="340">
        <f>E139</f>
        <v>2.74</v>
      </c>
      <c r="F137" s="127">
        <f>E137/D137*100</f>
        <v>9.1333333333333329</v>
      </c>
    </row>
    <row r="138" spans="1:6" x14ac:dyDescent="0.25">
      <c r="A138" s="860"/>
      <c r="B138" s="862"/>
      <c r="C138" s="364" t="s">
        <v>215</v>
      </c>
      <c r="D138" s="200"/>
      <c r="E138" s="340"/>
      <c r="F138" s="127"/>
    </row>
    <row r="139" spans="1:6" x14ac:dyDescent="0.25">
      <c r="A139" s="860"/>
      <c r="B139" s="862"/>
      <c r="C139" s="364" t="s">
        <v>216</v>
      </c>
      <c r="D139" s="200">
        <v>30</v>
      </c>
      <c r="E139" s="340">
        <v>2.74</v>
      </c>
      <c r="F139" s="127">
        <f>E139/D139*100</f>
        <v>9.1333333333333329</v>
      </c>
    </row>
    <row r="140" spans="1:6" x14ac:dyDescent="0.25">
      <c r="A140" s="860"/>
      <c r="B140" s="862"/>
      <c r="C140" s="364" t="s">
        <v>217</v>
      </c>
      <c r="D140" s="200"/>
      <c r="E140" s="340"/>
      <c r="F140" s="127"/>
    </row>
    <row r="141" spans="1:6" ht="27" customHeight="1" x14ac:dyDescent="0.25">
      <c r="A141" s="860"/>
      <c r="B141" s="862"/>
      <c r="C141" s="364" t="s">
        <v>218</v>
      </c>
      <c r="D141" s="622"/>
      <c r="E141" s="340"/>
      <c r="F141" s="127"/>
    </row>
    <row r="142" spans="1:6" hidden="1" x14ac:dyDescent="0.25">
      <c r="A142" s="860" t="s">
        <v>25</v>
      </c>
      <c r="B142" s="862" t="s">
        <v>99</v>
      </c>
      <c r="C142" s="364" t="s">
        <v>214</v>
      </c>
      <c r="D142" s="622">
        <f>D144</f>
        <v>0</v>
      </c>
      <c r="E142" s="200">
        <f>E144</f>
        <v>0</v>
      </c>
      <c r="F142" s="127">
        <v>0</v>
      </c>
    </row>
    <row r="143" spans="1:6" hidden="1" x14ac:dyDescent="0.25">
      <c r="A143" s="860"/>
      <c r="B143" s="862"/>
      <c r="C143" s="364" t="s">
        <v>215</v>
      </c>
      <c r="D143" s="622"/>
      <c r="E143" s="200"/>
      <c r="F143" s="127"/>
    </row>
    <row r="144" spans="1:6" hidden="1" x14ac:dyDescent="0.25">
      <c r="A144" s="860"/>
      <c r="B144" s="862"/>
      <c r="C144" s="364" t="s">
        <v>216</v>
      </c>
      <c r="D144" s="622">
        <v>0</v>
      </c>
      <c r="E144" s="200">
        <v>0</v>
      </c>
      <c r="F144" s="127">
        <v>0</v>
      </c>
    </row>
    <row r="145" spans="1:6" hidden="1" x14ac:dyDescent="0.25">
      <c r="A145" s="860"/>
      <c r="B145" s="862"/>
      <c r="C145" s="364" t="s">
        <v>217</v>
      </c>
      <c r="D145" s="622"/>
      <c r="E145" s="200"/>
      <c r="F145" s="127"/>
    </row>
    <row r="146" spans="1:6" ht="32.25" hidden="1" customHeight="1" x14ac:dyDescent="0.25">
      <c r="A146" s="860"/>
      <c r="B146" s="862"/>
      <c r="C146" s="364" t="s">
        <v>218</v>
      </c>
      <c r="D146" s="622"/>
      <c r="E146" s="200"/>
      <c r="F146" s="127"/>
    </row>
    <row r="147" spans="1:6" x14ac:dyDescent="0.25">
      <c r="A147" s="876" t="s">
        <v>582</v>
      </c>
      <c r="B147" s="877" t="s">
        <v>101</v>
      </c>
      <c r="C147" s="369" t="s">
        <v>214</v>
      </c>
      <c r="D147" s="623">
        <f>D148+D149</f>
        <v>659</v>
      </c>
      <c r="E147" s="353">
        <f>E148+E149</f>
        <v>441</v>
      </c>
      <c r="F147" s="354">
        <f>E147/D147*100</f>
        <v>66.919575113808804</v>
      </c>
    </row>
    <row r="148" spans="1:6" x14ac:dyDescent="0.25">
      <c r="A148" s="876"/>
      <c r="B148" s="877"/>
      <c r="C148" s="369" t="s">
        <v>215</v>
      </c>
      <c r="D148" s="623">
        <v>430</v>
      </c>
      <c r="E148" s="353">
        <v>288.02999999999997</v>
      </c>
      <c r="F148" s="354">
        <f>E148/D148*100</f>
        <v>66.98372093023255</v>
      </c>
    </row>
    <row r="149" spans="1:6" x14ac:dyDescent="0.25">
      <c r="A149" s="876"/>
      <c r="B149" s="877"/>
      <c r="C149" s="369" t="s">
        <v>216</v>
      </c>
      <c r="D149" s="623">
        <v>229</v>
      </c>
      <c r="E149" s="353">
        <v>152.97</v>
      </c>
      <c r="F149" s="354">
        <f>E149/D149*100</f>
        <v>66.799126637554579</v>
      </c>
    </row>
    <row r="150" spans="1:6" x14ac:dyDescent="0.25">
      <c r="A150" s="876"/>
      <c r="B150" s="877"/>
      <c r="C150" s="369" t="s">
        <v>217</v>
      </c>
      <c r="D150" s="353"/>
      <c r="E150" s="353"/>
      <c r="F150" s="354"/>
    </row>
    <row r="151" spans="1:6" ht="42" customHeight="1" x14ac:dyDescent="0.25">
      <c r="A151" s="876"/>
      <c r="B151" s="877"/>
      <c r="C151" s="369" t="s">
        <v>218</v>
      </c>
      <c r="D151" s="353"/>
      <c r="E151" s="353"/>
      <c r="F151" s="354"/>
    </row>
    <row r="152" spans="1:6" ht="14.25" customHeight="1" x14ac:dyDescent="0.25">
      <c r="A152" s="860" t="s">
        <v>726</v>
      </c>
      <c r="B152" s="881" t="s">
        <v>71</v>
      </c>
      <c r="C152" s="364" t="s">
        <v>214</v>
      </c>
      <c r="D152" s="200">
        <f>D154</f>
        <v>10</v>
      </c>
      <c r="E152" s="200">
        <f>E154</f>
        <v>0</v>
      </c>
      <c r="F152" s="127">
        <f>E152/D152*100</f>
        <v>0</v>
      </c>
    </row>
    <row r="153" spans="1:6" ht="14.25" customHeight="1" x14ac:dyDescent="0.25">
      <c r="A153" s="860"/>
      <c r="B153" s="881"/>
      <c r="C153" s="364" t="s">
        <v>215</v>
      </c>
      <c r="D153" s="200"/>
      <c r="E153" s="200"/>
      <c r="F153" s="127"/>
    </row>
    <row r="154" spans="1:6" ht="14.25" customHeight="1" x14ac:dyDescent="0.25">
      <c r="A154" s="860"/>
      <c r="B154" s="881"/>
      <c r="C154" s="364" t="s">
        <v>216</v>
      </c>
      <c r="D154" s="200">
        <v>10</v>
      </c>
      <c r="E154" s="200">
        <f>'Мониторинг 2017г (по КП=АЦК)'!K44</f>
        <v>0</v>
      </c>
      <c r="F154" s="127">
        <v>0</v>
      </c>
    </row>
    <row r="155" spans="1:6" ht="24.75" customHeight="1" x14ac:dyDescent="0.25">
      <c r="A155" s="860"/>
      <c r="B155" s="881"/>
      <c r="C155" s="364" t="s">
        <v>217</v>
      </c>
      <c r="D155" s="200"/>
      <c r="E155" s="200"/>
      <c r="F155" s="127"/>
    </row>
    <row r="156" spans="1:6" ht="116.25" customHeight="1" thickBot="1" x14ac:dyDescent="0.3">
      <c r="A156" s="860"/>
      <c r="B156" s="881"/>
      <c r="C156" s="364" t="s">
        <v>218</v>
      </c>
      <c r="D156" s="200"/>
      <c r="E156" s="200"/>
      <c r="F156" s="127"/>
    </row>
    <row r="157" spans="1:6" x14ac:dyDescent="0.25">
      <c r="A157" s="879" t="s">
        <v>317</v>
      </c>
      <c r="B157" s="880" t="s">
        <v>62</v>
      </c>
      <c r="C157" s="370" t="s">
        <v>214</v>
      </c>
      <c r="D157" s="519">
        <f>D158+D159+D160+D161</f>
        <v>48975</v>
      </c>
      <c r="E157" s="520">
        <f>E159+E161</f>
        <v>49335.78</v>
      </c>
      <c r="F157" s="138">
        <f>E157/D157*100</f>
        <v>100.73666156202144</v>
      </c>
    </row>
    <row r="158" spans="1:6" x14ac:dyDescent="0.25">
      <c r="A158" s="855"/>
      <c r="B158" s="857"/>
      <c r="C158" s="365" t="s">
        <v>215</v>
      </c>
      <c r="D158" s="116"/>
      <c r="E158" s="342"/>
      <c r="F158" s="128"/>
    </row>
    <row r="159" spans="1:6" x14ac:dyDescent="0.25">
      <c r="A159" s="855"/>
      <c r="B159" s="857"/>
      <c r="C159" s="365" t="s">
        <v>216</v>
      </c>
      <c r="D159" s="116">
        <f>D164</f>
        <v>46375</v>
      </c>
      <c r="E159" s="342">
        <f>E164</f>
        <v>46356.58</v>
      </c>
      <c r="F159" s="128">
        <f>E159/D159*100</f>
        <v>99.960280323450135</v>
      </c>
    </row>
    <row r="160" spans="1:6" x14ac:dyDescent="0.25">
      <c r="A160" s="855"/>
      <c r="B160" s="857"/>
      <c r="C160" s="365" t="s">
        <v>217</v>
      </c>
      <c r="D160" s="116"/>
      <c r="E160" s="342"/>
      <c r="F160" s="128"/>
    </row>
    <row r="161" spans="1:6" ht="26.25" thickBot="1" x14ac:dyDescent="0.3">
      <c r="A161" s="856"/>
      <c r="B161" s="858"/>
      <c r="C161" s="337" t="s">
        <v>218</v>
      </c>
      <c r="D161" s="117">
        <f>D166</f>
        <v>2600</v>
      </c>
      <c r="E161" s="343">
        <f>E166</f>
        <v>2979.2</v>
      </c>
      <c r="F161" s="131">
        <f>E161/D161*100</f>
        <v>114.58461538461538</v>
      </c>
    </row>
    <row r="162" spans="1:6" x14ac:dyDescent="0.25">
      <c r="A162" s="882" t="s">
        <v>345</v>
      </c>
      <c r="B162" s="883" t="s">
        <v>42</v>
      </c>
      <c r="C162" s="367" t="s">
        <v>214</v>
      </c>
      <c r="D162" s="118">
        <f>D163+D164+D165+D166</f>
        <v>48975</v>
      </c>
      <c r="E162" s="118">
        <f>E164+E166</f>
        <v>49335.78</v>
      </c>
      <c r="F162" s="136">
        <f>E162/D162*100</f>
        <v>100.73666156202144</v>
      </c>
    </row>
    <row r="163" spans="1:6" x14ac:dyDescent="0.25">
      <c r="A163" s="882"/>
      <c r="B163" s="883"/>
      <c r="C163" s="364" t="s">
        <v>215</v>
      </c>
      <c r="D163" s="200"/>
      <c r="E163" s="340"/>
      <c r="F163" s="127">
        <v>0</v>
      </c>
    </row>
    <row r="164" spans="1:6" x14ac:dyDescent="0.25">
      <c r="A164" s="882"/>
      <c r="B164" s="883"/>
      <c r="C164" s="363" t="s">
        <v>216</v>
      </c>
      <c r="D164" s="123">
        <v>46375</v>
      </c>
      <c r="E164" s="345">
        <v>46356.58</v>
      </c>
      <c r="F164" s="127">
        <f>E164/D164*100</f>
        <v>99.960280323450135</v>
      </c>
    </row>
    <row r="165" spans="1:6" x14ac:dyDescent="0.25">
      <c r="A165" s="882"/>
      <c r="B165" s="883"/>
      <c r="C165" s="364" t="s">
        <v>217</v>
      </c>
      <c r="D165" s="200"/>
      <c r="E165" s="340"/>
      <c r="F165" s="127"/>
    </row>
    <row r="166" spans="1:6" ht="26.25" thickBot="1" x14ac:dyDescent="0.3">
      <c r="A166" s="882"/>
      <c r="B166" s="883"/>
      <c r="C166" s="363" t="s">
        <v>218</v>
      </c>
      <c r="D166" s="119">
        <f>'Мониторинг 2017г (по КП=АЦК)'!I47</f>
        <v>2600</v>
      </c>
      <c r="E166" s="346">
        <v>2979.2</v>
      </c>
      <c r="F166" s="137">
        <f>E166/D166*100</f>
        <v>114.58461538461538</v>
      </c>
    </row>
    <row r="167" spans="1:6" x14ac:dyDescent="0.25">
      <c r="A167" s="879" t="s">
        <v>318</v>
      </c>
      <c r="B167" s="880" t="s">
        <v>61</v>
      </c>
      <c r="C167" s="371" t="s">
        <v>214</v>
      </c>
      <c r="D167" s="519">
        <f>D168+D169</f>
        <v>214202.5</v>
      </c>
      <c r="E167" s="521">
        <f>E168+E169</f>
        <v>209374.88</v>
      </c>
      <c r="F167" s="138">
        <f>E167/D167*100</f>
        <v>97.746235454768268</v>
      </c>
    </row>
    <row r="168" spans="1:6" x14ac:dyDescent="0.25">
      <c r="A168" s="855"/>
      <c r="B168" s="857"/>
      <c r="C168" s="365" t="s">
        <v>215</v>
      </c>
      <c r="D168" s="116">
        <f>D173+D178+D183+D188+D193+D198+D203+D208+D213+D218+D223+D227+D232</f>
        <v>85576</v>
      </c>
      <c r="E168" s="347">
        <f>E173+E178+E183+E188+E193+E198+E203+E208+E213+E218+E228+E232</f>
        <v>85331.010000000009</v>
      </c>
      <c r="F168" s="128">
        <f>E168/D168*100</f>
        <v>99.713716462559603</v>
      </c>
    </row>
    <row r="169" spans="1:6" x14ac:dyDescent="0.25">
      <c r="A169" s="855"/>
      <c r="B169" s="857"/>
      <c r="C169" s="365" t="s">
        <v>216</v>
      </c>
      <c r="D169" s="124">
        <f>D174+D179+D184+D189+D194+D199+D204+D209+D214+D219+D224</f>
        <v>128626.5</v>
      </c>
      <c r="E169" s="347">
        <f>E174+E179+E184+E189+E194+E199+E204+E209+E214+E219+E224</f>
        <v>124043.87000000001</v>
      </c>
      <c r="F169" s="128">
        <f>E169/D169*100</f>
        <v>96.437258263266131</v>
      </c>
    </row>
    <row r="170" spans="1:6" x14ac:dyDescent="0.25">
      <c r="A170" s="855"/>
      <c r="B170" s="857"/>
      <c r="C170" s="365" t="s">
        <v>217</v>
      </c>
      <c r="D170" s="116"/>
      <c r="E170" s="347">
        <f>E175+E180+E185+E190+E195+E200+E205+E210+E215+E220</f>
        <v>0</v>
      </c>
      <c r="F170" s="128"/>
    </row>
    <row r="171" spans="1:6" ht="26.25" thickBot="1" x14ac:dyDescent="0.3">
      <c r="A171" s="856"/>
      <c r="B171" s="858"/>
      <c r="C171" s="337" t="s">
        <v>218</v>
      </c>
      <c r="D171" s="117"/>
      <c r="E171" s="348"/>
      <c r="F171" s="130"/>
    </row>
    <row r="172" spans="1:6" x14ac:dyDescent="0.25">
      <c r="A172" s="885" t="s">
        <v>337</v>
      </c>
      <c r="B172" s="886" t="s">
        <v>497</v>
      </c>
      <c r="C172" s="405" t="s">
        <v>214</v>
      </c>
      <c r="D172" s="406">
        <f>D173</f>
        <v>51476</v>
      </c>
      <c r="E172" s="101">
        <f>E173</f>
        <v>51475.19</v>
      </c>
      <c r="F172" s="407">
        <f>E172/D172*100</f>
        <v>99.99842645116172</v>
      </c>
    </row>
    <row r="173" spans="1:6" x14ac:dyDescent="0.25">
      <c r="A173" s="860"/>
      <c r="B173" s="878"/>
      <c r="C173" s="408" t="s">
        <v>215</v>
      </c>
      <c r="D173" s="409">
        <v>51476</v>
      </c>
      <c r="E173" s="103">
        <v>51475.19</v>
      </c>
      <c r="F173" s="410">
        <f>E173/D173*100</f>
        <v>99.99842645116172</v>
      </c>
    </row>
    <row r="174" spans="1:6" x14ac:dyDescent="0.25">
      <c r="A174" s="860"/>
      <c r="B174" s="878"/>
      <c r="C174" s="408" t="s">
        <v>216</v>
      </c>
      <c r="D174" s="409"/>
      <c r="E174" s="103"/>
      <c r="F174" s="410"/>
    </row>
    <row r="175" spans="1:6" x14ac:dyDescent="0.25">
      <c r="A175" s="860"/>
      <c r="B175" s="878"/>
      <c r="C175" s="408" t="s">
        <v>217</v>
      </c>
      <c r="D175" s="409"/>
      <c r="E175" s="103"/>
      <c r="F175" s="410"/>
    </row>
    <row r="176" spans="1:6" ht="57.75" customHeight="1" x14ac:dyDescent="0.25">
      <c r="A176" s="860"/>
      <c r="B176" s="878"/>
      <c r="C176" s="408" t="s">
        <v>218</v>
      </c>
      <c r="D176" s="409"/>
      <c r="E176" s="103"/>
      <c r="F176" s="410"/>
    </row>
    <row r="177" spans="1:6" x14ac:dyDescent="0.25">
      <c r="A177" s="860" t="s">
        <v>338</v>
      </c>
      <c r="B177" s="878" t="s">
        <v>498</v>
      </c>
      <c r="C177" s="408" t="s">
        <v>214</v>
      </c>
      <c r="D177" s="409">
        <f>D178</f>
        <v>4785</v>
      </c>
      <c r="E177" s="103">
        <f>E178</f>
        <v>4775.95</v>
      </c>
      <c r="F177" s="410">
        <f>E177/D177*100</f>
        <v>99.810867293625918</v>
      </c>
    </row>
    <row r="178" spans="1:6" x14ac:dyDescent="0.25">
      <c r="A178" s="860"/>
      <c r="B178" s="878"/>
      <c r="C178" s="408" t="s">
        <v>215</v>
      </c>
      <c r="D178" s="409">
        <v>4785</v>
      </c>
      <c r="E178" s="103">
        <v>4775.95</v>
      </c>
      <c r="F178" s="410">
        <f>E178/D178*100</f>
        <v>99.810867293625918</v>
      </c>
    </row>
    <row r="179" spans="1:6" x14ac:dyDescent="0.25">
      <c r="A179" s="860"/>
      <c r="B179" s="878"/>
      <c r="C179" s="408" t="s">
        <v>216</v>
      </c>
      <c r="D179" s="409"/>
      <c r="E179" s="103"/>
      <c r="F179" s="410"/>
    </row>
    <row r="180" spans="1:6" x14ac:dyDescent="0.25">
      <c r="A180" s="860"/>
      <c r="B180" s="878"/>
      <c r="C180" s="408" t="s">
        <v>217</v>
      </c>
      <c r="D180" s="409"/>
      <c r="E180" s="103"/>
      <c r="F180" s="410"/>
    </row>
    <row r="181" spans="1:6" ht="50.25" customHeight="1" x14ac:dyDescent="0.25">
      <c r="A181" s="860"/>
      <c r="B181" s="878"/>
      <c r="C181" s="408" t="s">
        <v>218</v>
      </c>
      <c r="D181" s="409"/>
      <c r="E181" s="103"/>
      <c r="F181" s="410"/>
    </row>
    <row r="182" spans="1:6" x14ac:dyDescent="0.25">
      <c r="A182" s="860" t="s">
        <v>376</v>
      </c>
      <c r="B182" s="878" t="s">
        <v>499</v>
      </c>
      <c r="C182" s="408" t="s">
        <v>214</v>
      </c>
      <c r="D182" s="409">
        <f>D183</f>
        <v>1282</v>
      </c>
      <c r="E182" s="103">
        <f>E183</f>
        <v>1048.51</v>
      </c>
      <c r="F182" s="410">
        <f>E182/D182*100</f>
        <v>81.787051482059283</v>
      </c>
    </row>
    <row r="183" spans="1:6" x14ac:dyDescent="0.25">
      <c r="A183" s="860"/>
      <c r="B183" s="878"/>
      <c r="C183" s="408" t="s">
        <v>215</v>
      </c>
      <c r="D183" s="409">
        <v>1282</v>
      </c>
      <c r="E183" s="103">
        <v>1048.51</v>
      </c>
      <c r="F183" s="410">
        <f>E183/D183*100</f>
        <v>81.787051482059283</v>
      </c>
    </row>
    <row r="184" spans="1:6" x14ac:dyDescent="0.25">
      <c r="A184" s="860"/>
      <c r="B184" s="878"/>
      <c r="C184" s="408" t="s">
        <v>216</v>
      </c>
      <c r="D184" s="409"/>
      <c r="E184" s="103"/>
      <c r="F184" s="410"/>
    </row>
    <row r="185" spans="1:6" x14ac:dyDescent="0.25">
      <c r="A185" s="860"/>
      <c r="B185" s="878"/>
      <c r="C185" s="408" t="s">
        <v>217</v>
      </c>
      <c r="D185" s="409"/>
      <c r="E185" s="103"/>
      <c r="F185" s="410"/>
    </row>
    <row r="186" spans="1:6" ht="25.5" x14ac:dyDescent="0.25">
      <c r="A186" s="860"/>
      <c r="B186" s="878"/>
      <c r="C186" s="408" t="s">
        <v>218</v>
      </c>
      <c r="D186" s="409"/>
      <c r="E186" s="103"/>
      <c r="F186" s="410"/>
    </row>
    <row r="187" spans="1:6" x14ac:dyDescent="0.25">
      <c r="A187" s="860" t="s">
        <v>377</v>
      </c>
      <c r="B187" s="878" t="s">
        <v>44</v>
      </c>
      <c r="C187" s="408" t="s">
        <v>214</v>
      </c>
      <c r="D187" s="409">
        <f>D189</f>
        <v>3814</v>
      </c>
      <c r="E187" s="103">
        <f>E189</f>
        <v>3682.2</v>
      </c>
      <c r="F187" s="410">
        <f>E187/D187*100</f>
        <v>96.544310435238586</v>
      </c>
    </row>
    <row r="188" spans="1:6" x14ac:dyDescent="0.25">
      <c r="A188" s="860"/>
      <c r="B188" s="878"/>
      <c r="C188" s="408" t="s">
        <v>215</v>
      </c>
      <c r="D188" s="409"/>
      <c r="E188" s="103"/>
      <c r="F188" s="410"/>
    </row>
    <row r="189" spans="1:6" x14ac:dyDescent="0.25">
      <c r="A189" s="860"/>
      <c r="B189" s="878"/>
      <c r="C189" s="408" t="s">
        <v>216</v>
      </c>
      <c r="D189" s="409">
        <v>3814</v>
      </c>
      <c r="E189" s="103">
        <v>3682.2</v>
      </c>
      <c r="F189" s="410">
        <f>E189/D189*100</f>
        <v>96.544310435238586</v>
      </c>
    </row>
    <row r="190" spans="1:6" ht="20.25" customHeight="1" x14ac:dyDescent="0.25">
      <c r="A190" s="860"/>
      <c r="B190" s="878"/>
      <c r="C190" s="408" t="s">
        <v>217</v>
      </c>
      <c r="D190" s="409"/>
      <c r="E190" s="103"/>
      <c r="F190" s="410"/>
    </row>
    <row r="191" spans="1:6" ht="56.25" customHeight="1" x14ac:dyDescent="0.25">
      <c r="A191" s="860"/>
      <c r="B191" s="878"/>
      <c r="C191" s="408" t="s">
        <v>218</v>
      </c>
      <c r="D191" s="409"/>
      <c r="E191" s="103"/>
      <c r="F191" s="410"/>
    </row>
    <row r="192" spans="1:6" x14ac:dyDescent="0.25">
      <c r="A192" s="860" t="s">
        <v>378</v>
      </c>
      <c r="B192" s="884" t="s">
        <v>47</v>
      </c>
      <c r="C192" s="408" t="s">
        <v>214</v>
      </c>
      <c r="D192" s="409">
        <f>D194</f>
        <v>35718</v>
      </c>
      <c r="E192" s="103">
        <f>E194</f>
        <v>34108.15</v>
      </c>
      <c r="F192" s="410">
        <f>E192/D192*100</f>
        <v>95.492888739571086</v>
      </c>
    </row>
    <row r="193" spans="1:6" x14ac:dyDescent="0.25">
      <c r="A193" s="860"/>
      <c r="B193" s="878"/>
      <c r="C193" s="408" t="s">
        <v>215</v>
      </c>
      <c r="D193" s="409"/>
      <c r="E193" s="103"/>
      <c r="F193" s="410"/>
    </row>
    <row r="194" spans="1:6" x14ac:dyDescent="0.25">
      <c r="A194" s="860"/>
      <c r="B194" s="878"/>
      <c r="C194" s="408" t="s">
        <v>216</v>
      </c>
      <c r="D194" s="409">
        <v>35718</v>
      </c>
      <c r="E194" s="103">
        <v>34108.15</v>
      </c>
      <c r="F194" s="410">
        <f>E194/D194*100</f>
        <v>95.492888739571086</v>
      </c>
    </row>
    <row r="195" spans="1:6" x14ac:dyDescent="0.25">
      <c r="A195" s="860"/>
      <c r="B195" s="878"/>
      <c r="C195" s="408" t="s">
        <v>217</v>
      </c>
      <c r="D195" s="409"/>
      <c r="E195" s="103"/>
      <c r="F195" s="410"/>
    </row>
    <row r="196" spans="1:6" ht="25.5" x14ac:dyDescent="0.25">
      <c r="A196" s="860"/>
      <c r="B196" s="878"/>
      <c r="C196" s="408" t="s">
        <v>218</v>
      </c>
      <c r="D196" s="409"/>
      <c r="E196" s="103"/>
      <c r="F196" s="410"/>
    </row>
    <row r="197" spans="1:6" x14ac:dyDescent="0.25">
      <c r="A197" s="876" t="s">
        <v>379</v>
      </c>
      <c r="B197" s="887" t="s">
        <v>723</v>
      </c>
      <c r="C197" s="411" t="s">
        <v>214</v>
      </c>
      <c r="D197" s="412">
        <f>D198+D199</f>
        <v>70458</v>
      </c>
      <c r="E197" s="413">
        <f>E198+E199</f>
        <v>69943.38</v>
      </c>
      <c r="F197" s="414">
        <f>E197/D197*100</f>
        <v>99.269607425700428</v>
      </c>
    </row>
    <row r="198" spans="1:6" x14ac:dyDescent="0.25">
      <c r="A198" s="876"/>
      <c r="B198" s="887"/>
      <c r="C198" s="411" t="s">
        <v>215</v>
      </c>
      <c r="D198" s="412">
        <v>28029</v>
      </c>
      <c r="E198" s="413">
        <v>28027.89</v>
      </c>
      <c r="F198" s="414">
        <f>E198/D198*100</f>
        <v>99.996039815904965</v>
      </c>
    </row>
    <row r="199" spans="1:6" x14ac:dyDescent="0.25">
      <c r="A199" s="876"/>
      <c r="B199" s="887"/>
      <c r="C199" s="411" t="s">
        <v>216</v>
      </c>
      <c r="D199" s="412">
        <v>42429</v>
      </c>
      <c r="E199" s="413">
        <v>41915.49</v>
      </c>
      <c r="F199" s="414">
        <f>E199/D199*100</f>
        <v>98.789719295764684</v>
      </c>
    </row>
    <row r="200" spans="1:6" x14ac:dyDescent="0.25">
      <c r="A200" s="876"/>
      <c r="B200" s="887"/>
      <c r="C200" s="411" t="s">
        <v>217</v>
      </c>
      <c r="D200" s="412"/>
      <c r="E200" s="413"/>
      <c r="F200" s="414"/>
    </row>
    <row r="201" spans="1:6" ht="37.5" customHeight="1" x14ac:dyDescent="0.25">
      <c r="A201" s="876"/>
      <c r="B201" s="887"/>
      <c r="C201" s="411" t="s">
        <v>218</v>
      </c>
      <c r="D201" s="412"/>
      <c r="E201" s="413"/>
      <c r="F201" s="414"/>
    </row>
    <row r="202" spans="1:6" x14ac:dyDescent="0.25">
      <c r="A202" s="860" t="s">
        <v>380</v>
      </c>
      <c r="B202" s="878" t="s">
        <v>500</v>
      </c>
      <c r="C202" s="408" t="s">
        <v>214</v>
      </c>
      <c r="D202" s="409">
        <f>D204</f>
        <v>338.5</v>
      </c>
      <c r="E202" s="103">
        <f>E204</f>
        <v>114.91</v>
      </c>
      <c r="F202" s="410">
        <f>E202/D202*100</f>
        <v>33.946824224519936</v>
      </c>
    </row>
    <row r="203" spans="1:6" x14ac:dyDescent="0.25">
      <c r="A203" s="860"/>
      <c r="B203" s="878"/>
      <c r="C203" s="408" t="s">
        <v>215</v>
      </c>
      <c r="D203" s="409"/>
      <c r="E203" s="103"/>
      <c r="F203" s="410"/>
    </row>
    <row r="204" spans="1:6" x14ac:dyDescent="0.25">
      <c r="A204" s="860"/>
      <c r="B204" s="878"/>
      <c r="C204" s="408" t="s">
        <v>216</v>
      </c>
      <c r="D204" s="409">
        <v>338.5</v>
      </c>
      <c r="E204" s="103">
        <v>114.91</v>
      </c>
      <c r="F204" s="410">
        <f>E204/D204*100</f>
        <v>33.946824224519936</v>
      </c>
    </row>
    <row r="205" spans="1:6" x14ac:dyDescent="0.25">
      <c r="A205" s="860"/>
      <c r="B205" s="878"/>
      <c r="C205" s="408" t="s">
        <v>217</v>
      </c>
      <c r="D205" s="409"/>
      <c r="E205" s="103"/>
      <c r="F205" s="410"/>
    </row>
    <row r="206" spans="1:6" ht="44.25" customHeight="1" x14ac:dyDescent="0.25">
      <c r="A206" s="860"/>
      <c r="B206" s="878"/>
      <c r="C206" s="408" t="s">
        <v>218</v>
      </c>
      <c r="D206" s="409"/>
      <c r="E206" s="103"/>
      <c r="F206" s="410"/>
    </row>
    <row r="207" spans="1:6" x14ac:dyDescent="0.25">
      <c r="A207" s="860" t="s">
        <v>381</v>
      </c>
      <c r="B207" s="878" t="s">
        <v>501</v>
      </c>
      <c r="C207" s="408" t="s">
        <v>214</v>
      </c>
      <c r="D207" s="409">
        <f>D209</f>
        <v>10782</v>
      </c>
      <c r="E207" s="103">
        <f>E209</f>
        <v>10780.74</v>
      </c>
      <c r="F207" s="410">
        <f>E207/D207*100</f>
        <v>99.988313856427382</v>
      </c>
    </row>
    <row r="208" spans="1:6" x14ac:dyDescent="0.25">
      <c r="A208" s="860"/>
      <c r="B208" s="878"/>
      <c r="C208" s="408" t="s">
        <v>215</v>
      </c>
      <c r="D208" s="409"/>
      <c r="E208" s="103"/>
      <c r="F208" s="410"/>
    </row>
    <row r="209" spans="1:6" x14ac:dyDescent="0.25">
      <c r="A209" s="860"/>
      <c r="B209" s="878"/>
      <c r="C209" s="408" t="s">
        <v>216</v>
      </c>
      <c r="D209" s="409">
        <v>10782</v>
      </c>
      <c r="E209" s="103">
        <v>10780.74</v>
      </c>
      <c r="F209" s="410">
        <f>E209/D209*100</f>
        <v>99.988313856427382</v>
      </c>
    </row>
    <row r="210" spans="1:6" x14ac:dyDescent="0.25">
      <c r="A210" s="860"/>
      <c r="B210" s="878"/>
      <c r="C210" s="408" t="s">
        <v>217</v>
      </c>
      <c r="D210" s="409"/>
      <c r="E210" s="103"/>
      <c r="F210" s="410"/>
    </row>
    <row r="211" spans="1:6" ht="25.5" x14ac:dyDescent="0.25">
      <c r="A211" s="860"/>
      <c r="B211" s="878"/>
      <c r="C211" s="408" t="s">
        <v>218</v>
      </c>
      <c r="D211" s="409"/>
      <c r="E211" s="103"/>
      <c r="F211" s="410"/>
    </row>
    <row r="212" spans="1:6" x14ac:dyDescent="0.25">
      <c r="A212" s="860" t="s">
        <v>382</v>
      </c>
      <c r="B212" s="878" t="s">
        <v>502</v>
      </c>
      <c r="C212" s="408" t="s">
        <v>214</v>
      </c>
      <c r="D212" s="409">
        <f>D214</f>
        <v>34470</v>
      </c>
      <c r="E212" s="103">
        <f>E214</f>
        <v>32592.58</v>
      </c>
      <c r="F212" s="410">
        <f>E212/D212*100</f>
        <v>94.553466782709606</v>
      </c>
    </row>
    <row r="213" spans="1:6" x14ac:dyDescent="0.25">
      <c r="A213" s="860"/>
      <c r="B213" s="878"/>
      <c r="C213" s="408" t="s">
        <v>215</v>
      </c>
      <c r="D213" s="409"/>
      <c r="E213" s="103"/>
      <c r="F213" s="410"/>
    </row>
    <row r="214" spans="1:6" x14ac:dyDescent="0.25">
      <c r="A214" s="860"/>
      <c r="B214" s="878"/>
      <c r="C214" s="408" t="s">
        <v>216</v>
      </c>
      <c r="D214" s="409">
        <v>34470</v>
      </c>
      <c r="E214" s="103">
        <v>32592.58</v>
      </c>
      <c r="F214" s="410">
        <f>E214/D214*100</f>
        <v>94.553466782709606</v>
      </c>
    </row>
    <row r="215" spans="1:6" x14ac:dyDescent="0.25">
      <c r="A215" s="860"/>
      <c r="B215" s="878"/>
      <c r="C215" s="408" t="s">
        <v>217</v>
      </c>
      <c r="D215" s="409"/>
      <c r="E215" s="103"/>
      <c r="F215" s="410"/>
    </row>
    <row r="216" spans="1:6" ht="25.5" x14ac:dyDescent="0.25">
      <c r="A216" s="860"/>
      <c r="B216" s="878"/>
      <c r="C216" s="408" t="s">
        <v>218</v>
      </c>
      <c r="D216" s="409"/>
      <c r="E216" s="103"/>
      <c r="F216" s="410"/>
    </row>
    <row r="217" spans="1:6" x14ac:dyDescent="0.25">
      <c r="A217" s="860" t="s">
        <v>383</v>
      </c>
      <c r="B217" s="878" t="s">
        <v>503</v>
      </c>
      <c r="C217" s="408" t="s">
        <v>214</v>
      </c>
      <c r="D217" s="409">
        <f>D219</f>
        <v>161</v>
      </c>
      <c r="E217" s="103">
        <f>E219</f>
        <v>59.8</v>
      </c>
      <c r="F217" s="410">
        <f>E217/D217*100</f>
        <v>37.142857142857139</v>
      </c>
    </row>
    <row r="218" spans="1:6" x14ac:dyDescent="0.25">
      <c r="A218" s="860"/>
      <c r="B218" s="878"/>
      <c r="C218" s="408" t="s">
        <v>215</v>
      </c>
      <c r="D218" s="409"/>
      <c r="E218" s="103"/>
      <c r="F218" s="410"/>
    </row>
    <row r="219" spans="1:6" x14ac:dyDescent="0.25">
      <c r="A219" s="860"/>
      <c r="B219" s="878"/>
      <c r="C219" s="408" t="s">
        <v>216</v>
      </c>
      <c r="D219" s="409">
        <f>'Мониторинг 2017г (по КП=АЦК)'!I58</f>
        <v>161</v>
      </c>
      <c r="E219" s="103">
        <v>59.8</v>
      </c>
      <c r="F219" s="410">
        <f>E219/D219*100</f>
        <v>37.142857142857139</v>
      </c>
    </row>
    <row r="220" spans="1:6" x14ac:dyDescent="0.25">
      <c r="A220" s="860"/>
      <c r="B220" s="878"/>
      <c r="C220" s="408" t="s">
        <v>217</v>
      </c>
      <c r="D220" s="409"/>
      <c r="E220" s="103"/>
      <c r="F220" s="410"/>
    </row>
    <row r="221" spans="1:6" ht="25.5" x14ac:dyDescent="0.25">
      <c r="A221" s="873"/>
      <c r="B221" s="893"/>
      <c r="C221" s="415" t="s">
        <v>218</v>
      </c>
      <c r="D221" s="416"/>
      <c r="E221" s="109"/>
      <c r="F221" s="417"/>
    </row>
    <row r="222" spans="1:6" x14ac:dyDescent="0.25">
      <c r="A222" s="860" t="s">
        <v>583</v>
      </c>
      <c r="B222" s="884" t="s">
        <v>49</v>
      </c>
      <c r="C222" s="408" t="s">
        <v>214</v>
      </c>
      <c r="D222" s="409">
        <f>D224</f>
        <v>914</v>
      </c>
      <c r="E222" s="103">
        <v>790</v>
      </c>
      <c r="F222" s="410">
        <f>E222/D222*100</f>
        <v>86.433260393873084</v>
      </c>
    </row>
    <row r="223" spans="1:6" x14ac:dyDescent="0.25">
      <c r="A223" s="860"/>
      <c r="B223" s="878"/>
      <c r="C223" s="408" t="s">
        <v>215</v>
      </c>
      <c r="D223" s="409"/>
      <c r="E223" s="103"/>
      <c r="F223" s="410"/>
    </row>
    <row r="224" spans="1:6" x14ac:dyDescent="0.25">
      <c r="A224" s="860"/>
      <c r="B224" s="878"/>
      <c r="C224" s="408" t="s">
        <v>216</v>
      </c>
      <c r="D224" s="409">
        <f>'Мониторинг 2017г (по КП=АЦК)'!I59</f>
        <v>914</v>
      </c>
      <c r="E224" s="103">
        <v>790</v>
      </c>
      <c r="F224" s="410">
        <f>E224/D224*100</f>
        <v>86.433260393873084</v>
      </c>
    </row>
    <row r="225" spans="1:6" x14ac:dyDescent="0.25">
      <c r="A225" s="860"/>
      <c r="B225" s="878"/>
      <c r="C225" s="408" t="s">
        <v>217</v>
      </c>
      <c r="D225" s="409"/>
      <c r="E225" s="103"/>
      <c r="F225" s="410"/>
    </row>
    <row r="226" spans="1:6" ht="60.75" customHeight="1" x14ac:dyDescent="0.25">
      <c r="A226" s="873"/>
      <c r="B226" s="893"/>
      <c r="C226" s="415" t="s">
        <v>218</v>
      </c>
      <c r="D226" s="416"/>
      <c r="E226" s="109"/>
      <c r="F226" s="417"/>
    </row>
    <row r="227" spans="1:6" x14ac:dyDescent="0.25">
      <c r="A227" s="860" t="s">
        <v>160</v>
      </c>
      <c r="B227" s="884" t="s">
        <v>766</v>
      </c>
      <c r="C227" s="620" t="s">
        <v>214</v>
      </c>
      <c r="D227" s="409">
        <f>D228</f>
        <v>1</v>
      </c>
      <c r="E227" s="103">
        <f>E228</f>
        <v>0.61</v>
      </c>
      <c r="F227" s="410">
        <f>E228/D228*100</f>
        <v>61</v>
      </c>
    </row>
    <row r="228" spans="1:6" x14ac:dyDescent="0.25">
      <c r="A228" s="860"/>
      <c r="B228" s="878"/>
      <c r="C228" s="620" t="s">
        <v>215</v>
      </c>
      <c r="D228" s="409">
        <v>1</v>
      </c>
      <c r="E228" s="103">
        <v>0.61</v>
      </c>
      <c r="F228" s="410">
        <f>E228/D228*100</f>
        <v>61</v>
      </c>
    </row>
    <row r="229" spans="1:6" x14ac:dyDescent="0.25">
      <c r="A229" s="860"/>
      <c r="B229" s="878"/>
      <c r="C229" s="620" t="s">
        <v>216</v>
      </c>
      <c r="D229" s="409"/>
      <c r="E229" s="103"/>
      <c r="F229" s="410"/>
    </row>
    <row r="230" spans="1:6" x14ac:dyDescent="0.25">
      <c r="A230" s="860"/>
      <c r="B230" s="878"/>
      <c r="C230" s="620" t="s">
        <v>217</v>
      </c>
      <c r="D230" s="409"/>
      <c r="E230" s="103"/>
      <c r="F230" s="410"/>
    </row>
    <row r="231" spans="1:6" ht="61.5" customHeight="1" x14ac:dyDescent="0.25">
      <c r="A231" s="873"/>
      <c r="B231" s="893"/>
      <c r="C231" s="415" t="s">
        <v>218</v>
      </c>
      <c r="D231" s="416"/>
      <c r="E231" s="109"/>
      <c r="F231" s="417"/>
    </row>
    <row r="232" spans="1:6" x14ac:dyDescent="0.25">
      <c r="A232" s="860" t="s">
        <v>162</v>
      </c>
      <c r="B232" s="884" t="s">
        <v>767</v>
      </c>
      <c r="C232" s="620" t="s">
        <v>214</v>
      </c>
      <c r="D232" s="409">
        <f>D233</f>
        <v>3</v>
      </c>
      <c r="E232" s="103">
        <f>E233</f>
        <v>2.86</v>
      </c>
      <c r="F232" s="410">
        <f>E233/D233*100</f>
        <v>95.333333333333329</v>
      </c>
    </row>
    <row r="233" spans="1:6" x14ac:dyDescent="0.25">
      <c r="A233" s="860"/>
      <c r="B233" s="878"/>
      <c r="C233" s="620" t="s">
        <v>215</v>
      </c>
      <c r="D233" s="409">
        <v>3</v>
      </c>
      <c r="E233" s="103">
        <v>2.86</v>
      </c>
      <c r="F233" s="410">
        <f>E233/D233*100</f>
        <v>95.333333333333329</v>
      </c>
    </row>
    <row r="234" spans="1:6" x14ac:dyDescent="0.25">
      <c r="A234" s="860"/>
      <c r="B234" s="878"/>
      <c r="C234" s="620" t="s">
        <v>216</v>
      </c>
      <c r="D234" s="409"/>
      <c r="E234" s="103"/>
      <c r="F234" s="410"/>
    </row>
    <row r="235" spans="1:6" x14ac:dyDescent="0.25">
      <c r="A235" s="860"/>
      <c r="B235" s="878"/>
      <c r="C235" s="620" t="s">
        <v>217</v>
      </c>
      <c r="D235" s="409"/>
      <c r="E235" s="103"/>
      <c r="F235" s="410"/>
    </row>
    <row r="236" spans="1:6" ht="36.75" customHeight="1" thickBot="1" x14ac:dyDescent="0.3">
      <c r="A236" s="873"/>
      <c r="B236" s="893"/>
      <c r="C236" s="415" t="s">
        <v>218</v>
      </c>
      <c r="D236" s="416"/>
      <c r="E236" s="109"/>
      <c r="F236" s="417"/>
    </row>
    <row r="237" spans="1:6" x14ac:dyDescent="0.25">
      <c r="A237" s="879" t="s">
        <v>319</v>
      </c>
      <c r="B237" s="889" t="s">
        <v>59</v>
      </c>
      <c r="C237" s="372" t="s">
        <v>214</v>
      </c>
      <c r="D237" s="522">
        <f>D238+D239+D240+D241</f>
        <v>1378.5</v>
      </c>
      <c r="E237" s="523">
        <f>E240</f>
        <v>1378.5</v>
      </c>
      <c r="F237" s="112">
        <f>E237/D237*100</f>
        <v>100</v>
      </c>
    </row>
    <row r="238" spans="1:6" x14ac:dyDescent="0.25">
      <c r="A238" s="855"/>
      <c r="B238" s="890"/>
      <c r="C238" s="365" t="s">
        <v>215</v>
      </c>
      <c r="D238" s="116"/>
      <c r="E238" s="342"/>
      <c r="F238" s="128"/>
    </row>
    <row r="239" spans="1:6" x14ac:dyDescent="0.25">
      <c r="A239" s="855"/>
      <c r="B239" s="890"/>
      <c r="C239" s="365" t="s">
        <v>216</v>
      </c>
      <c r="D239" s="116"/>
      <c r="E239" s="342"/>
      <c r="F239" s="128"/>
    </row>
    <row r="240" spans="1:6" x14ac:dyDescent="0.25">
      <c r="A240" s="855"/>
      <c r="B240" s="890"/>
      <c r="C240" s="365" t="s">
        <v>217</v>
      </c>
      <c r="D240" s="116">
        <f>D245</f>
        <v>1378.5</v>
      </c>
      <c r="E240" s="342">
        <f>E242</f>
        <v>1378.5</v>
      </c>
      <c r="F240" s="129">
        <f>E240/D240*100</f>
        <v>100</v>
      </c>
    </row>
    <row r="241" spans="1:6" ht="26.25" thickBot="1" x14ac:dyDescent="0.3">
      <c r="A241" s="856"/>
      <c r="B241" s="891"/>
      <c r="C241" s="337" t="s">
        <v>218</v>
      </c>
      <c r="D241" s="117"/>
      <c r="E241" s="343"/>
      <c r="F241" s="130"/>
    </row>
    <row r="242" spans="1:6" x14ac:dyDescent="0.25">
      <c r="A242" s="885" t="s">
        <v>339</v>
      </c>
      <c r="B242" s="894" t="s">
        <v>40</v>
      </c>
      <c r="C242" s="367" t="s">
        <v>214</v>
      </c>
      <c r="D242" s="118">
        <f>D245</f>
        <v>1378.5</v>
      </c>
      <c r="E242" s="344">
        <f>E245</f>
        <v>1378.5</v>
      </c>
      <c r="F242" s="142">
        <f>E242/D242*100</f>
        <v>100</v>
      </c>
    </row>
    <row r="243" spans="1:6" x14ac:dyDescent="0.25">
      <c r="A243" s="860"/>
      <c r="B243" s="895"/>
      <c r="C243" s="364" t="s">
        <v>215</v>
      </c>
      <c r="D243" s="200"/>
      <c r="E243" s="340"/>
      <c r="F243" s="134"/>
    </row>
    <row r="244" spans="1:6" x14ac:dyDescent="0.25">
      <c r="A244" s="860"/>
      <c r="B244" s="895"/>
      <c r="C244" s="364" t="s">
        <v>216</v>
      </c>
      <c r="D244" s="200"/>
      <c r="E244" s="340"/>
      <c r="F244" s="134"/>
    </row>
    <row r="245" spans="1:6" x14ac:dyDescent="0.25">
      <c r="A245" s="860"/>
      <c r="B245" s="895"/>
      <c r="C245" s="364" t="s">
        <v>217</v>
      </c>
      <c r="D245" s="200">
        <v>1378.5</v>
      </c>
      <c r="E245" s="340">
        <v>1378.5</v>
      </c>
      <c r="F245" s="134">
        <f>E245/D245*100</f>
        <v>100</v>
      </c>
    </row>
    <row r="246" spans="1:6" ht="26.25" thickBot="1" x14ac:dyDescent="0.3">
      <c r="A246" s="873"/>
      <c r="B246" s="896"/>
      <c r="C246" s="363" t="s">
        <v>218</v>
      </c>
      <c r="D246" s="123"/>
      <c r="E246" s="345"/>
      <c r="F246" s="135"/>
    </row>
    <row r="247" spans="1:6" x14ac:dyDescent="0.25">
      <c r="A247" s="879" t="s">
        <v>320</v>
      </c>
      <c r="B247" s="889" t="s">
        <v>60</v>
      </c>
      <c r="C247" s="372" t="s">
        <v>214</v>
      </c>
      <c r="D247" s="522">
        <f>D248+D249+D250</f>
        <v>11376.3</v>
      </c>
      <c r="E247" s="523">
        <f>E248+E249+E250+E251</f>
        <v>11376.3</v>
      </c>
      <c r="F247" s="112">
        <f>E247/D247*100</f>
        <v>100</v>
      </c>
    </row>
    <row r="248" spans="1:6" x14ac:dyDescent="0.25">
      <c r="A248" s="855"/>
      <c r="B248" s="890"/>
      <c r="C248" s="365" t="s">
        <v>215</v>
      </c>
      <c r="D248" s="116">
        <f>D253+D258+D263+D268+D273</f>
        <v>0</v>
      </c>
      <c r="E248" s="342">
        <f>E273+E268+E263+E258+E253</f>
        <v>0</v>
      </c>
      <c r="F248" s="129"/>
    </row>
    <row r="249" spans="1:6" x14ac:dyDescent="0.25">
      <c r="A249" s="855"/>
      <c r="B249" s="890"/>
      <c r="C249" s="365" t="s">
        <v>216</v>
      </c>
      <c r="D249" s="116">
        <f>D254+D259+D264+D269+D274</f>
        <v>11376.3</v>
      </c>
      <c r="E249" s="342">
        <f>E274+E269+E264+E259+E254</f>
        <v>11376.3</v>
      </c>
      <c r="F249" s="129">
        <f>E249/D249*100</f>
        <v>100</v>
      </c>
    </row>
    <row r="250" spans="1:6" x14ac:dyDescent="0.25">
      <c r="A250" s="855"/>
      <c r="B250" s="890"/>
      <c r="C250" s="365" t="s">
        <v>217</v>
      </c>
      <c r="D250" s="116">
        <f>D255+D260+D265+D270+D275</f>
        <v>0</v>
      </c>
      <c r="E250" s="342">
        <f>E275+E270+E265+E260+E255</f>
        <v>0</v>
      </c>
      <c r="F250" s="129"/>
    </row>
    <row r="251" spans="1:6" ht="45" customHeight="1" thickBot="1" x14ac:dyDescent="0.3">
      <c r="A251" s="856"/>
      <c r="B251" s="891"/>
      <c r="C251" s="337" t="s">
        <v>218</v>
      </c>
      <c r="D251" s="117">
        <f>D256+D261+D266+D271+D276</f>
        <v>0</v>
      </c>
      <c r="E251" s="343"/>
      <c r="F251" s="131"/>
    </row>
    <row r="252" spans="1:6" x14ac:dyDescent="0.25">
      <c r="A252" s="885" t="s">
        <v>340</v>
      </c>
      <c r="B252" s="892" t="s">
        <v>504</v>
      </c>
      <c r="C252" s="367" t="s">
        <v>214</v>
      </c>
      <c r="D252" s="118">
        <f>D254</f>
        <v>7555</v>
      </c>
      <c r="E252" s="344">
        <f>E254</f>
        <v>7555</v>
      </c>
      <c r="F252" s="136">
        <f>E252/D252*100</f>
        <v>100</v>
      </c>
    </row>
    <row r="253" spans="1:6" x14ac:dyDescent="0.25">
      <c r="A253" s="860"/>
      <c r="B253" s="862"/>
      <c r="C253" s="364" t="s">
        <v>215</v>
      </c>
      <c r="D253" s="200"/>
      <c r="E253" s="340"/>
      <c r="F253" s="127"/>
    </row>
    <row r="254" spans="1:6" x14ac:dyDescent="0.25">
      <c r="A254" s="860"/>
      <c r="B254" s="862"/>
      <c r="C254" s="364" t="s">
        <v>216</v>
      </c>
      <c r="D254" s="200">
        <f>'Мониторинг 2017г (по КП=АЦК)'!I63</f>
        <v>7555</v>
      </c>
      <c r="E254" s="340">
        <v>7555</v>
      </c>
      <c r="F254" s="127">
        <f>E254/D254*100</f>
        <v>100</v>
      </c>
    </row>
    <row r="255" spans="1:6" x14ac:dyDescent="0.25">
      <c r="A255" s="860"/>
      <c r="B255" s="862"/>
      <c r="C255" s="364" t="s">
        <v>217</v>
      </c>
      <c r="D255" s="200"/>
      <c r="E255" s="340"/>
      <c r="F255" s="127"/>
    </row>
    <row r="256" spans="1:6" ht="25.5" x14ac:dyDescent="0.25">
      <c r="A256" s="860"/>
      <c r="B256" s="862"/>
      <c r="C256" s="364" t="s">
        <v>218</v>
      </c>
      <c r="D256" s="200"/>
      <c r="E256" s="340"/>
      <c r="F256" s="127"/>
    </row>
    <row r="257" spans="1:9" x14ac:dyDescent="0.25">
      <c r="A257" s="860" t="s">
        <v>341</v>
      </c>
      <c r="B257" s="862" t="s">
        <v>505</v>
      </c>
      <c r="C257" s="364" t="s">
        <v>214</v>
      </c>
      <c r="D257" s="200">
        <f>D259</f>
        <v>345</v>
      </c>
      <c r="E257" s="340">
        <f>E259</f>
        <v>345</v>
      </c>
      <c r="F257" s="127">
        <f>E257/D257*100</f>
        <v>100</v>
      </c>
    </row>
    <row r="258" spans="1:9" x14ac:dyDescent="0.25">
      <c r="A258" s="860"/>
      <c r="B258" s="862"/>
      <c r="C258" s="364" t="s">
        <v>215</v>
      </c>
      <c r="D258" s="200"/>
      <c r="E258" s="340"/>
      <c r="F258" s="127"/>
    </row>
    <row r="259" spans="1:9" x14ac:dyDescent="0.25">
      <c r="A259" s="860"/>
      <c r="B259" s="862"/>
      <c r="C259" s="364" t="s">
        <v>216</v>
      </c>
      <c r="D259" s="200">
        <f>'Мониторинг 2017г (по КП=АЦК)'!I64</f>
        <v>345</v>
      </c>
      <c r="E259" s="340">
        <v>345</v>
      </c>
      <c r="F259" s="127">
        <f>E259/D259*100</f>
        <v>100</v>
      </c>
    </row>
    <row r="260" spans="1:9" x14ac:dyDescent="0.25">
      <c r="A260" s="860"/>
      <c r="B260" s="862"/>
      <c r="C260" s="364" t="s">
        <v>217</v>
      </c>
      <c r="D260" s="200"/>
      <c r="E260" s="340"/>
      <c r="F260" s="127"/>
    </row>
    <row r="261" spans="1:9" ht="25.5" x14ac:dyDescent="0.25">
      <c r="A261" s="860"/>
      <c r="B261" s="862"/>
      <c r="C261" s="364" t="s">
        <v>218</v>
      </c>
      <c r="D261" s="200"/>
      <c r="E261" s="340"/>
      <c r="F261" s="127"/>
    </row>
    <row r="262" spans="1:9" x14ac:dyDescent="0.25">
      <c r="A262" s="860" t="s">
        <v>342</v>
      </c>
      <c r="B262" s="862" t="s">
        <v>506</v>
      </c>
      <c r="C262" s="364" t="s">
        <v>214</v>
      </c>
      <c r="D262" s="200">
        <f>D264</f>
        <v>784</v>
      </c>
      <c r="E262" s="340">
        <f>E264</f>
        <v>784</v>
      </c>
      <c r="F262" s="127">
        <f>E262/D262*100</f>
        <v>100</v>
      </c>
    </row>
    <row r="263" spans="1:9" x14ac:dyDescent="0.25">
      <c r="A263" s="860"/>
      <c r="B263" s="862"/>
      <c r="C263" s="364" t="s">
        <v>215</v>
      </c>
      <c r="D263" s="200"/>
      <c r="E263" s="340"/>
      <c r="F263" s="127"/>
    </row>
    <row r="264" spans="1:9" x14ac:dyDescent="0.25">
      <c r="A264" s="860"/>
      <c r="B264" s="862"/>
      <c r="C264" s="364" t="s">
        <v>216</v>
      </c>
      <c r="D264" s="200">
        <f>'Мониторинг 2017г (по КП=АЦК)'!I65</f>
        <v>784</v>
      </c>
      <c r="E264" s="340">
        <v>784</v>
      </c>
      <c r="F264" s="127">
        <f>E264/D264*100</f>
        <v>100</v>
      </c>
    </row>
    <row r="265" spans="1:9" x14ac:dyDescent="0.25">
      <c r="A265" s="860"/>
      <c r="B265" s="862"/>
      <c r="C265" s="364" t="s">
        <v>217</v>
      </c>
      <c r="D265" s="200"/>
      <c r="E265" s="340"/>
      <c r="F265" s="127"/>
    </row>
    <row r="266" spans="1:9" ht="25.5" x14ac:dyDescent="0.25">
      <c r="A266" s="860"/>
      <c r="B266" s="862"/>
      <c r="C266" s="364" t="s">
        <v>218</v>
      </c>
      <c r="D266" s="200"/>
      <c r="E266" s="340"/>
      <c r="F266" s="127"/>
    </row>
    <row r="267" spans="1:9" x14ac:dyDescent="0.25">
      <c r="A267" s="860" t="s">
        <v>343</v>
      </c>
      <c r="B267" s="862" t="s">
        <v>507</v>
      </c>
      <c r="C267" s="364" t="s">
        <v>214</v>
      </c>
      <c r="D267" s="200">
        <f>D269</f>
        <v>2683</v>
      </c>
      <c r="E267" s="340">
        <f>E269</f>
        <v>2683</v>
      </c>
      <c r="F267" s="127">
        <f>E267/D267*100</f>
        <v>100</v>
      </c>
    </row>
    <row r="268" spans="1:9" ht="12.75" customHeight="1" x14ac:dyDescent="0.25">
      <c r="A268" s="860"/>
      <c r="B268" s="862"/>
      <c r="C268" s="364" t="s">
        <v>215</v>
      </c>
      <c r="D268" s="200"/>
      <c r="E268" s="340"/>
      <c r="F268" s="127"/>
      <c r="G268" s="619"/>
      <c r="H268" s="420"/>
      <c r="I268" s="420"/>
    </row>
    <row r="269" spans="1:9" ht="15" customHeight="1" x14ac:dyDescent="0.25">
      <c r="A269" s="860"/>
      <c r="B269" s="862"/>
      <c r="C269" s="364" t="s">
        <v>216</v>
      </c>
      <c r="D269" s="200">
        <f>'Мониторинг 2017г (по КП=АЦК)'!I66</f>
        <v>2683</v>
      </c>
      <c r="E269" s="340">
        <v>2683</v>
      </c>
      <c r="F269" s="127">
        <f>E269/D269*100</f>
        <v>100</v>
      </c>
      <c r="G269" s="618"/>
      <c r="H269" s="419"/>
      <c r="I269" s="419"/>
    </row>
    <row r="270" spans="1:9" x14ac:dyDescent="0.25">
      <c r="A270" s="860"/>
      <c r="B270" s="862"/>
      <c r="C270" s="364" t="s">
        <v>217</v>
      </c>
      <c r="D270" s="200"/>
      <c r="E270" s="340"/>
      <c r="F270" s="127"/>
      <c r="G270" s="362"/>
      <c r="H270" s="362"/>
      <c r="I270" s="362"/>
    </row>
    <row r="271" spans="1:9" ht="33" customHeight="1" x14ac:dyDescent="0.25">
      <c r="A271" s="860"/>
      <c r="B271" s="862"/>
      <c r="C271" s="364" t="s">
        <v>218</v>
      </c>
      <c r="D271" s="200"/>
      <c r="E271" s="340"/>
      <c r="F271" s="127"/>
      <c r="G271" s="635"/>
      <c r="H271" s="420"/>
      <c r="I271" s="420"/>
    </row>
    <row r="272" spans="1:9" ht="15" customHeight="1" x14ac:dyDescent="0.25">
      <c r="A272" s="860" t="s">
        <v>344</v>
      </c>
      <c r="B272" s="862" t="s">
        <v>508</v>
      </c>
      <c r="C272" s="364" t="s">
        <v>214</v>
      </c>
      <c r="D272" s="200">
        <v>9.3000000000000007</v>
      </c>
      <c r="E272" s="340">
        <f>E274</f>
        <v>9.3000000000000007</v>
      </c>
      <c r="F272" s="127">
        <f>E272/D272*100</f>
        <v>100</v>
      </c>
      <c r="G272" s="639"/>
      <c r="H272" s="419"/>
      <c r="I272" s="419"/>
    </row>
    <row r="273" spans="1:9" x14ac:dyDescent="0.25">
      <c r="A273" s="860"/>
      <c r="B273" s="862"/>
      <c r="C273" s="364" t="s">
        <v>215</v>
      </c>
      <c r="D273" s="200"/>
      <c r="E273" s="340"/>
      <c r="F273" s="127"/>
      <c r="G273" s="359"/>
      <c r="H273" s="361"/>
      <c r="I273" s="361"/>
    </row>
    <row r="274" spans="1:9" x14ac:dyDescent="0.25">
      <c r="A274" s="860"/>
      <c r="B274" s="862"/>
      <c r="C274" s="364" t="s">
        <v>216</v>
      </c>
      <c r="D274" s="200">
        <f>'Мониторинг 2017г (по КП=АЦК)'!I67</f>
        <v>9.3000000000000007</v>
      </c>
      <c r="E274" s="340">
        <v>9.3000000000000007</v>
      </c>
      <c r="F274" s="127">
        <f>E274/D274*100</f>
        <v>100</v>
      </c>
    </row>
    <row r="275" spans="1:9" x14ac:dyDescent="0.25">
      <c r="A275" s="860"/>
      <c r="B275" s="862"/>
      <c r="C275" s="364" t="s">
        <v>217</v>
      </c>
      <c r="D275" s="200"/>
      <c r="E275" s="340"/>
      <c r="F275" s="127"/>
    </row>
    <row r="276" spans="1:9" ht="25.5" x14ac:dyDescent="0.25">
      <c r="A276" s="860"/>
      <c r="B276" s="862"/>
      <c r="C276" s="364" t="s">
        <v>218</v>
      </c>
      <c r="D276" s="200"/>
      <c r="E276" s="340"/>
      <c r="F276" s="127"/>
    </row>
    <row r="277" spans="1:9" ht="30.75" customHeight="1" x14ac:dyDescent="0.25"/>
    <row r="278" spans="1:9" ht="15" customHeight="1" x14ac:dyDescent="0.25">
      <c r="A278" s="796" t="s">
        <v>77</v>
      </c>
      <c r="B278" s="796"/>
      <c r="C278" s="796"/>
      <c r="D278" s="356"/>
      <c r="E278" s="356"/>
      <c r="F278" s="619" t="s">
        <v>73</v>
      </c>
    </row>
    <row r="279" spans="1:9" ht="30" x14ac:dyDescent="0.25">
      <c r="A279" s="357"/>
      <c r="B279" s="357"/>
      <c r="C279" s="357"/>
      <c r="D279" s="795" t="s">
        <v>74</v>
      </c>
      <c r="E279" s="795"/>
      <c r="F279" s="637" t="s">
        <v>35</v>
      </c>
    </row>
    <row r="280" spans="1:9" ht="15" customHeight="1" x14ac:dyDescent="0.25">
      <c r="A280" s="357"/>
      <c r="B280" s="357"/>
      <c r="C280" s="357"/>
      <c r="D280" s="638"/>
      <c r="E280" s="638"/>
      <c r="F280" s="638"/>
    </row>
    <row r="281" spans="1:9" ht="15" customHeight="1" x14ac:dyDescent="0.25">
      <c r="A281" s="888" t="s">
        <v>75</v>
      </c>
      <c r="B281" s="888"/>
      <c r="C281" s="356"/>
      <c r="D281" s="356"/>
      <c r="E281" s="356"/>
      <c r="F281" s="636" t="s">
        <v>76</v>
      </c>
    </row>
    <row r="282" spans="1:9" ht="30" x14ac:dyDescent="0.25">
      <c r="A282" s="359"/>
      <c r="B282" s="357"/>
      <c r="C282" s="357"/>
      <c r="D282" s="795" t="s">
        <v>74</v>
      </c>
      <c r="E282" s="795"/>
      <c r="F282" s="637" t="s">
        <v>35</v>
      </c>
    </row>
    <row r="283" spans="1:9" ht="15" customHeight="1" x14ac:dyDescent="0.25">
      <c r="A283" s="360" t="s">
        <v>778</v>
      </c>
      <c r="B283" s="359"/>
      <c r="C283" s="359"/>
      <c r="D283" s="359"/>
      <c r="E283" s="359"/>
      <c r="F283" s="359"/>
    </row>
  </sheetData>
  <autoFilter ref="B2:B279"/>
  <mergeCells count="115">
    <mergeCell ref="A247:A251"/>
    <mergeCell ref="B247:B251"/>
    <mergeCell ref="A252:A256"/>
    <mergeCell ref="B252:B256"/>
    <mergeCell ref="A217:A221"/>
    <mergeCell ref="B217:B221"/>
    <mergeCell ref="A237:A241"/>
    <mergeCell ref="B237:B241"/>
    <mergeCell ref="A222:A226"/>
    <mergeCell ref="B222:B226"/>
    <mergeCell ref="A242:A246"/>
    <mergeCell ref="B242:B246"/>
    <mergeCell ref="A227:A231"/>
    <mergeCell ref="B227:B231"/>
    <mergeCell ref="A232:A236"/>
    <mergeCell ref="B232:B236"/>
    <mergeCell ref="D282:E282"/>
    <mergeCell ref="A267:A271"/>
    <mergeCell ref="B267:B271"/>
    <mergeCell ref="A272:A276"/>
    <mergeCell ref="B272:B276"/>
    <mergeCell ref="A278:C278"/>
    <mergeCell ref="A281:B281"/>
    <mergeCell ref="D279:E279"/>
    <mergeCell ref="A257:A261"/>
    <mergeCell ref="B257:B261"/>
    <mergeCell ref="A262:A266"/>
    <mergeCell ref="B262:B266"/>
    <mergeCell ref="A212:A216"/>
    <mergeCell ref="B212:B216"/>
    <mergeCell ref="A192:A196"/>
    <mergeCell ref="B192:B196"/>
    <mergeCell ref="A167:A171"/>
    <mergeCell ref="B167:B171"/>
    <mergeCell ref="A172:A176"/>
    <mergeCell ref="B172:B176"/>
    <mergeCell ref="A182:A186"/>
    <mergeCell ref="B182:B186"/>
    <mergeCell ref="A197:A201"/>
    <mergeCell ref="B197:B201"/>
    <mergeCell ref="A202:A206"/>
    <mergeCell ref="B202:B206"/>
    <mergeCell ref="A207:A211"/>
    <mergeCell ref="B207:B211"/>
    <mergeCell ref="A177:A181"/>
    <mergeCell ref="B177:B181"/>
    <mergeCell ref="A112:A116"/>
    <mergeCell ref="B112:B116"/>
    <mergeCell ref="A147:A151"/>
    <mergeCell ref="B147:B151"/>
    <mergeCell ref="A187:A191"/>
    <mergeCell ref="B187:B191"/>
    <mergeCell ref="A157:A161"/>
    <mergeCell ref="B157:B161"/>
    <mergeCell ref="A152:A156"/>
    <mergeCell ref="B152:B156"/>
    <mergeCell ref="A162:A166"/>
    <mergeCell ref="B162:B166"/>
    <mergeCell ref="A82:A86"/>
    <mergeCell ref="B82:B86"/>
    <mergeCell ref="A142:A146"/>
    <mergeCell ref="B142:B146"/>
    <mergeCell ref="A102:A106"/>
    <mergeCell ref="B102:B106"/>
    <mergeCell ref="A132:A136"/>
    <mergeCell ref="B132:B136"/>
    <mergeCell ref="A97:A101"/>
    <mergeCell ref="B97:B101"/>
    <mergeCell ref="A137:A141"/>
    <mergeCell ref="B137:B141"/>
    <mergeCell ref="A117:A121"/>
    <mergeCell ref="B117:B121"/>
    <mergeCell ref="A122:A126"/>
    <mergeCell ref="B122:B126"/>
    <mergeCell ref="A127:A131"/>
    <mergeCell ref="B127:B131"/>
    <mergeCell ref="A92:A96"/>
    <mergeCell ref="B92:B96"/>
    <mergeCell ref="A87:A91"/>
    <mergeCell ref="B87:B91"/>
    <mergeCell ref="A107:A111"/>
    <mergeCell ref="B107:B111"/>
    <mergeCell ref="A62:A66"/>
    <mergeCell ref="B62:B66"/>
    <mergeCell ref="A47:A51"/>
    <mergeCell ref="B47:B51"/>
    <mergeCell ref="A52:A56"/>
    <mergeCell ref="B52:B56"/>
    <mergeCell ref="B32:B36"/>
    <mergeCell ref="A77:A81"/>
    <mergeCell ref="B77:B81"/>
    <mergeCell ref="A11:A15"/>
    <mergeCell ref="B11:B15"/>
    <mergeCell ref="A16:A20"/>
    <mergeCell ref="B16:B20"/>
    <mergeCell ref="D1:F1"/>
    <mergeCell ref="A2:F2"/>
    <mergeCell ref="A6:A10"/>
    <mergeCell ref="B6:B10"/>
    <mergeCell ref="A72:A76"/>
    <mergeCell ref="B72:B76"/>
    <mergeCell ref="C25:C26"/>
    <mergeCell ref="A27:A31"/>
    <mergeCell ref="B27:B31"/>
    <mergeCell ref="A21:A26"/>
    <mergeCell ref="B21:B26"/>
    <mergeCell ref="A37:A41"/>
    <mergeCell ref="B37:B41"/>
    <mergeCell ref="A32:A36"/>
    <mergeCell ref="A42:A46"/>
    <mergeCell ref="B42:B46"/>
    <mergeCell ref="A67:A71"/>
    <mergeCell ref="B67:B71"/>
    <mergeCell ref="A57:A61"/>
    <mergeCell ref="B57:B61"/>
  </mergeCells>
  <phoneticPr fontId="76" type="noConversion"/>
  <pageMargins left="0.98425196850393704" right="0.19685039370078741" top="0.78740157480314965" bottom="0.78740157480314965" header="0" footer="0"/>
  <pageSetup paperSize="9" scale="69" fitToHeight="5" orientation="portrait" r:id="rId1"/>
  <rowBreaks count="3" manualBreakCount="3">
    <brk id="71" max="6" man="1"/>
    <brk id="131" max="6" man="1"/>
    <brk id="19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15"/>
  <dimension ref="A1:J57"/>
  <sheetViews>
    <sheetView showGridLines="0" workbookViewId="0">
      <selection activeCell="K29" sqref="K29"/>
    </sheetView>
  </sheetViews>
  <sheetFormatPr defaultColWidth="9" defaultRowHeight="12.75" customHeight="1" x14ac:dyDescent="0.2"/>
  <cols>
    <col min="1" max="1" width="9" style="18" customWidth="1"/>
    <col min="2" max="2" width="11.140625" style="18" customWidth="1"/>
    <col min="3" max="4" width="13.42578125" style="18" customWidth="1"/>
    <col min="5" max="6" width="13.42578125" style="18" hidden="1" customWidth="1"/>
    <col min="7" max="7" width="13.42578125" style="18" customWidth="1"/>
    <col min="8" max="10" width="8" style="18" customWidth="1"/>
    <col min="11" max="16384" width="9" style="18"/>
  </cols>
  <sheetData>
    <row r="1" spans="1:10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  <c r="J1" s="327"/>
    </row>
    <row r="2" spans="1:10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 x14ac:dyDescent="0.2">
      <c r="A3" s="17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4.25" x14ac:dyDescent="0.2">
      <c r="A4" s="17" t="s">
        <v>110</v>
      </c>
      <c r="B4" s="329"/>
      <c r="C4" s="329"/>
      <c r="D4" s="329"/>
      <c r="E4" s="19"/>
      <c r="F4" s="329"/>
      <c r="G4" s="329"/>
      <c r="H4" s="19"/>
      <c r="I4" s="329"/>
      <c r="J4" s="329"/>
    </row>
    <row r="5" spans="1:10" x14ac:dyDescent="0.2">
      <c r="A5" s="327" t="s">
        <v>112</v>
      </c>
      <c r="B5" s="327"/>
      <c r="C5" s="327"/>
      <c r="D5" s="327"/>
      <c r="E5" s="327"/>
      <c r="F5" s="327"/>
      <c r="G5" s="327"/>
      <c r="H5" s="327"/>
      <c r="I5" s="327"/>
      <c r="J5" s="327"/>
    </row>
    <row r="6" spans="1:10" x14ac:dyDescent="0.2">
      <c r="A6" s="709"/>
      <c r="B6" s="710"/>
      <c r="C6" s="710"/>
      <c r="D6" s="710"/>
      <c r="E6" s="710"/>
      <c r="F6" s="710"/>
      <c r="G6" s="710"/>
      <c r="H6" s="710"/>
      <c r="I6" s="436"/>
      <c r="J6" s="436"/>
    </row>
    <row r="7" spans="1:10" x14ac:dyDescent="0.2">
      <c r="A7" s="709" t="s">
        <v>385</v>
      </c>
      <c r="B7" s="710"/>
      <c r="C7" s="710"/>
      <c r="D7" s="710"/>
      <c r="E7" s="710"/>
      <c r="F7" s="710"/>
      <c r="G7" s="710"/>
    </row>
    <row r="8" spans="1:10" ht="39.200000000000003" customHeight="1" x14ac:dyDescent="0.2">
      <c r="A8" s="711" t="s">
        <v>724</v>
      </c>
      <c r="B8" s="710"/>
      <c r="C8" s="710"/>
      <c r="D8" s="710"/>
      <c r="E8" s="710"/>
      <c r="F8" s="710"/>
      <c r="G8" s="710"/>
    </row>
    <row r="9" spans="1:10" x14ac:dyDescent="0.2">
      <c r="A9" s="709"/>
      <c r="B9" s="710"/>
      <c r="C9" s="710"/>
      <c r="D9" s="710"/>
      <c r="E9" s="710"/>
      <c r="F9" s="710"/>
      <c r="G9" s="710"/>
    </row>
    <row r="10" spans="1:10" x14ac:dyDescent="0.2">
      <c r="A10" s="328" t="s">
        <v>386</v>
      </c>
      <c r="B10" s="328"/>
      <c r="C10" s="328"/>
      <c r="D10" s="328"/>
      <c r="E10" s="328"/>
      <c r="F10" s="328"/>
      <c r="G10" s="328"/>
      <c r="H10" s="328"/>
      <c r="I10" s="327"/>
      <c r="J10" s="327"/>
    </row>
    <row r="11" spans="1:10" ht="21" x14ac:dyDescent="0.2">
      <c r="A11" s="326" t="s">
        <v>295</v>
      </c>
      <c r="B11" s="326" t="s">
        <v>387</v>
      </c>
      <c r="C11" s="326" t="s">
        <v>58</v>
      </c>
      <c r="D11" s="326" t="s">
        <v>111</v>
      </c>
      <c r="E11" s="326" t="s">
        <v>482</v>
      </c>
      <c r="F11" s="326" t="s">
        <v>483</v>
      </c>
      <c r="G11" s="326" t="s">
        <v>388</v>
      </c>
    </row>
    <row r="12" spans="1:10" x14ac:dyDescent="0.2">
      <c r="A12" s="20" t="s">
        <v>389</v>
      </c>
      <c r="B12" s="20" t="s">
        <v>585</v>
      </c>
      <c r="C12" s="449">
        <v>6760000</v>
      </c>
      <c r="D12" s="449">
        <f t="shared" ref="D12:D57" si="0">E12+F12</f>
        <v>3021200</v>
      </c>
      <c r="E12" s="449">
        <v>1510600</v>
      </c>
      <c r="F12" s="449">
        <v>1510600</v>
      </c>
      <c r="G12" s="449">
        <v>2667983</v>
      </c>
    </row>
    <row r="13" spans="1:10" x14ac:dyDescent="0.2">
      <c r="A13" s="20" t="s">
        <v>390</v>
      </c>
      <c r="B13" s="20" t="s">
        <v>586</v>
      </c>
      <c r="C13" s="449">
        <v>4285000</v>
      </c>
      <c r="D13" s="449">
        <f t="shared" si="0"/>
        <v>2142300</v>
      </c>
      <c r="E13" s="449">
        <v>2141700</v>
      </c>
      <c r="F13" s="449">
        <v>600</v>
      </c>
      <c r="G13" s="449">
        <v>1386219.69</v>
      </c>
    </row>
    <row r="14" spans="1:10" x14ac:dyDescent="0.2">
      <c r="A14" s="20" t="s">
        <v>391</v>
      </c>
      <c r="B14" s="20" t="s">
        <v>587</v>
      </c>
      <c r="C14" s="449">
        <v>8812000</v>
      </c>
      <c r="D14" s="449">
        <f t="shared" si="0"/>
        <v>8810490</v>
      </c>
      <c r="E14" s="449">
        <v>8776700</v>
      </c>
      <c r="F14" s="449">
        <v>33790</v>
      </c>
      <c r="G14" s="449">
        <v>8768019.8100000005</v>
      </c>
    </row>
    <row r="15" spans="1:10" x14ac:dyDescent="0.2">
      <c r="A15" s="20" t="s">
        <v>392</v>
      </c>
      <c r="B15" s="20" t="s">
        <v>588</v>
      </c>
      <c r="C15" s="449">
        <v>18000</v>
      </c>
      <c r="D15" s="449">
        <f t="shared" si="0"/>
        <v>9106</v>
      </c>
      <c r="E15" s="449">
        <v>4553</v>
      </c>
      <c r="F15" s="449">
        <v>4553</v>
      </c>
      <c r="G15" s="449">
        <v>8177.45</v>
      </c>
    </row>
    <row r="16" spans="1:10" x14ac:dyDescent="0.2">
      <c r="A16" s="20" t="s">
        <v>393</v>
      </c>
      <c r="B16" s="20" t="s">
        <v>589</v>
      </c>
      <c r="C16" s="449">
        <v>3063000</v>
      </c>
      <c r="D16" s="449">
        <f t="shared" si="0"/>
        <v>1728500</v>
      </c>
      <c r="E16" s="449">
        <v>865500</v>
      </c>
      <c r="F16" s="449">
        <v>863000</v>
      </c>
      <c r="G16" s="449">
        <v>1530640</v>
      </c>
    </row>
    <row r="17" spans="1:7" x14ac:dyDescent="0.2">
      <c r="A17" s="20" t="s">
        <v>394</v>
      </c>
      <c r="B17" s="20" t="s">
        <v>590</v>
      </c>
      <c r="C17" s="449">
        <v>354000</v>
      </c>
      <c r="D17" s="449">
        <f t="shared" si="0"/>
        <v>177000</v>
      </c>
      <c r="E17" s="449">
        <v>89000</v>
      </c>
      <c r="F17" s="449">
        <v>88000</v>
      </c>
      <c r="G17" s="449">
        <v>91444.36</v>
      </c>
    </row>
    <row r="18" spans="1:7" x14ac:dyDescent="0.2">
      <c r="A18" s="20" t="s">
        <v>395</v>
      </c>
      <c r="B18" s="20" t="s">
        <v>591</v>
      </c>
      <c r="C18" s="449">
        <v>298000</v>
      </c>
      <c r="D18" s="449">
        <f t="shared" si="0"/>
        <v>224000</v>
      </c>
      <c r="E18" s="449">
        <v>75000</v>
      </c>
      <c r="F18" s="449">
        <v>149000</v>
      </c>
      <c r="G18" s="449">
        <v>134356.72</v>
      </c>
    </row>
    <row r="19" spans="1:7" x14ac:dyDescent="0.2">
      <c r="A19" s="20" t="s">
        <v>396</v>
      </c>
      <c r="B19" s="20" t="s">
        <v>592</v>
      </c>
      <c r="C19" s="449">
        <v>37000</v>
      </c>
      <c r="D19" s="449">
        <f t="shared" si="0"/>
        <v>19415</v>
      </c>
      <c r="E19" s="449">
        <v>9250</v>
      </c>
      <c r="F19" s="449">
        <v>10165</v>
      </c>
      <c r="G19" s="449">
        <v>18393.3</v>
      </c>
    </row>
    <row r="20" spans="1:7" x14ac:dyDescent="0.2">
      <c r="A20" s="20" t="s">
        <v>397</v>
      </c>
      <c r="B20" s="20" t="s">
        <v>593</v>
      </c>
      <c r="C20" s="449">
        <v>41728000</v>
      </c>
      <c r="D20" s="449">
        <f t="shared" si="0"/>
        <v>21246250</v>
      </c>
      <c r="E20" s="449">
        <v>10623250</v>
      </c>
      <c r="F20" s="449">
        <v>10623000</v>
      </c>
      <c r="G20" s="449">
        <v>17448530</v>
      </c>
    </row>
    <row r="21" spans="1:7" x14ac:dyDescent="0.2">
      <c r="A21" s="20" t="s">
        <v>398</v>
      </c>
      <c r="B21" s="20" t="s">
        <v>594</v>
      </c>
      <c r="C21" s="449">
        <v>43000</v>
      </c>
      <c r="D21" s="449">
        <f t="shared" si="0"/>
        <v>21600</v>
      </c>
      <c r="E21" s="449">
        <v>10800</v>
      </c>
      <c r="F21" s="449">
        <v>10800</v>
      </c>
      <c r="G21" s="449">
        <v>13997</v>
      </c>
    </row>
    <row r="22" spans="1:7" x14ac:dyDescent="0.2">
      <c r="A22" s="20" t="s">
        <v>399</v>
      </c>
      <c r="B22" s="20" t="s">
        <v>595</v>
      </c>
      <c r="C22" s="449">
        <v>1186000</v>
      </c>
      <c r="D22" s="449">
        <f t="shared" si="0"/>
        <v>593000</v>
      </c>
      <c r="E22" s="449">
        <v>296500</v>
      </c>
      <c r="F22" s="449">
        <v>296500</v>
      </c>
      <c r="G22" s="449">
        <v>509285</v>
      </c>
    </row>
    <row r="23" spans="1:7" x14ac:dyDescent="0.2">
      <c r="A23" s="20" t="s">
        <v>400</v>
      </c>
      <c r="B23" s="20" t="s">
        <v>597</v>
      </c>
      <c r="C23" s="449">
        <v>11324000</v>
      </c>
      <c r="D23" s="449">
        <f t="shared" si="0"/>
        <v>5655000</v>
      </c>
      <c r="E23" s="449">
        <v>2832000</v>
      </c>
      <c r="F23" s="449">
        <v>2823000</v>
      </c>
      <c r="G23" s="449">
        <v>4794546</v>
      </c>
    </row>
    <row r="24" spans="1:7" x14ac:dyDescent="0.2">
      <c r="A24" s="20" t="s">
        <v>401</v>
      </c>
      <c r="B24" s="20" t="s">
        <v>55</v>
      </c>
      <c r="C24" s="449">
        <v>145000</v>
      </c>
      <c r="D24" s="449">
        <f t="shared" si="0"/>
        <v>0</v>
      </c>
      <c r="E24" s="449">
        <v>0</v>
      </c>
      <c r="F24" s="449">
        <v>0</v>
      </c>
      <c r="G24" s="449">
        <v>0</v>
      </c>
    </row>
    <row r="25" spans="1:7" x14ac:dyDescent="0.2">
      <c r="A25" s="20" t="s">
        <v>402</v>
      </c>
      <c r="B25" s="20" t="s">
        <v>598</v>
      </c>
      <c r="C25" s="449">
        <v>598000</v>
      </c>
      <c r="D25" s="449">
        <f t="shared" si="0"/>
        <v>292000</v>
      </c>
      <c r="E25" s="449">
        <v>146000</v>
      </c>
      <c r="F25" s="449">
        <v>146000</v>
      </c>
      <c r="G25" s="449">
        <v>248271.39</v>
      </c>
    </row>
    <row r="26" spans="1:7" x14ac:dyDescent="0.2">
      <c r="A26" s="20" t="s">
        <v>403</v>
      </c>
      <c r="B26" s="20" t="s">
        <v>599</v>
      </c>
      <c r="C26" s="449">
        <v>51000</v>
      </c>
      <c r="D26" s="449">
        <f t="shared" si="0"/>
        <v>13000</v>
      </c>
      <c r="E26" s="449">
        <v>13000</v>
      </c>
      <c r="F26" s="449">
        <v>0</v>
      </c>
      <c r="G26" s="449">
        <v>537.5</v>
      </c>
    </row>
    <row r="27" spans="1:7" x14ac:dyDescent="0.2">
      <c r="A27" s="20" t="s">
        <v>404</v>
      </c>
      <c r="B27" s="20" t="s">
        <v>600</v>
      </c>
      <c r="C27" s="449">
        <v>155594000</v>
      </c>
      <c r="D27" s="449">
        <f t="shared" si="0"/>
        <v>73557929.789999992</v>
      </c>
      <c r="E27" s="449">
        <v>39893929.789999999</v>
      </c>
      <c r="F27" s="449">
        <v>33664000</v>
      </c>
      <c r="G27" s="449">
        <v>62209600</v>
      </c>
    </row>
    <row r="28" spans="1:7" x14ac:dyDescent="0.2">
      <c r="A28" s="20" t="s">
        <v>405</v>
      </c>
      <c r="B28" s="20" t="s">
        <v>601</v>
      </c>
      <c r="C28" s="449">
        <v>3960000</v>
      </c>
      <c r="D28" s="449">
        <f t="shared" si="0"/>
        <v>2799000</v>
      </c>
      <c r="E28" s="449">
        <v>1404000</v>
      </c>
      <c r="F28" s="449">
        <v>1395000</v>
      </c>
      <c r="G28" s="449">
        <v>1889200</v>
      </c>
    </row>
    <row r="29" spans="1:7" x14ac:dyDescent="0.2">
      <c r="A29" s="20" t="s">
        <v>406</v>
      </c>
      <c r="B29" s="20" t="s">
        <v>602</v>
      </c>
      <c r="C29" s="449">
        <v>34355000</v>
      </c>
      <c r="D29" s="449">
        <f t="shared" si="0"/>
        <v>17292000</v>
      </c>
      <c r="E29" s="449">
        <v>8646000</v>
      </c>
      <c r="F29" s="449">
        <v>8646000</v>
      </c>
      <c r="G29" s="449">
        <v>17145100</v>
      </c>
    </row>
    <row r="30" spans="1:7" x14ac:dyDescent="0.2">
      <c r="A30" s="20" t="s">
        <v>407</v>
      </c>
      <c r="B30" s="20" t="s">
        <v>603</v>
      </c>
      <c r="C30" s="449">
        <v>2327000</v>
      </c>
      <c r="D30" s="449">
        <f t="shared" si="0"/>
        <v>1667889.12</v>
      </c>
      <c r="E30" s="449">
        <v>1163600</v>
      </c>
      <c r="F30" s="449">
        <v>504289.12</v>
      </c>
      <c r="G30" s="449">
        <v>1517100</v>
      </c>
    </row>
    <row r="31" spans="1:7" x14ac:dyDescent="0.2">
      <c r="A31" s="20" t="s">
        <v>408</v>
      </c>
      <c r="B31" s="20" t="s">
        <v>604</v>
      </c>
      <c r="C31" s="449">
        <v>11762000</v>
      </c>
      <c r="D31" s="449">
        <f t="shared" si="0"/>
        <v>11299331.18</v>
      </c>
      <c r="E31" s="449">
        <v>6249100</v>
      </c>
      <c r="F31" s="449">
        <v>5050231.18</v>
      </c>
      <c r="G31" s="449">
        <v>8576500</v>
      </c>
    </row>
    <row r="32" spans="1:7" x14ac:dyDescent="0.2">
      <c r="A32" s="20" t="s">
        <v>409</v>
      </c>
      <c r="B32" s="20" t="s">
        <v>605</v>
      </c>
      <c r="C32" s="449">
        <v>5970000</v>
      </c>
      <c r="D32" s="449">
        <f t="shared" si="0"/>
        <v>5476453.5099999998</v>
      </c>
      <c r="E32" s="449">
        <v>2967450</v>
      </c>
      <c r="F32" s="449">
        <v>2509003.5099999998</v>
      </c>
      <c r="G32" s="449">
        <v>3641100</v>
      </c>
    </row>
    <row r="33" spans="1:7" x14ac:dyDescent="0.2">
      <c r="A33" s="20" t="s">
        <v>410</v>
      </c>
      <c r="B33" s="20" t="s">
        <v>51</v>
      </c>
      <c r="C33" s="449">
        <v>762000</v>
      </c>
      <c r="D33" s="449">
        <f t="shared" si="0"/>
        <v>191051.03</v>
      </c>
      <c r="E33" s="449">
        <v>150000</v>
      </c>
      <c r="F33" s="449">
        <v>41051.03</v>
      </c>
      <c r="G33" s="449">
        <v>141692.14000000001</v>
      </c>
    </row>
    <row r="34" spans="1:7" x14ac:dyDescent="0.2">
      <c r="A34" s="20" t="s">
        <v>411</v>
      </c>
      <c r="B34" s="20" t="s">
        <v>607</v>
      </c>
      <c r="C34" s="449">
        <v>142000</v>
      </c>
      <c r="D34" s="449">
        <f t="shared" si="0"/>
        <v>70900</v>
      </c>
      <c r="E34" s="449">
        <v>35600</v>
      </c>
      <c r="F34" s="449">
        <v>35300</v>
      </c>
      <c r="G34" s="449">
        <v>70400.399999999994</v>
      </c>
    </row>
    <row r="35" spans="1:7" x14ac:dyDescent="0.2">
      <c r="A35" s="20" t="s">
        <v>412</v>
      </c>
      <c r="B35" s="20" t="s">
        <v>57</v>
      </c>
      <c r="C35" s="449">
        <v>71000</v>
      </c>
      <c r="D35" s="449">
        <f t="shared" si="0"/>
        <v>46857</v>
      </c>
      <c r="E35" s="449">
        <v>23857</v>
      </c>
      <c r="F35" s="449">
        <v>23000</v>
      </c>
      <c r="G35" s="449">
        <v>35078.400000000001</v>
      </c>
    </row>
    <row r="36" spans="1:7" x14ac:dyDescent="0.2">
      <c r="A36" s="20" t="s">
        <v>413</v>
      </c>
      <c r="B36" s="20" t="s">
        <v>608</v>
      </c>
      <c r="C36" s="449">
        <v>509000</v>
      </c>
      <c r="D36" s="449">
        <f t="shared" si="0"/>
        <v>287000</v>
      </c>
      <c r="E36" s="449">
        <v>96000</v>
      </c>
      <c r="F36" s="449">
        <v>191000</v>
      </c>
      <c r="G36" s="449">
        <v>194243.57</v>
      </c>
    </row>
    <row r="37" spans="1:7" x14ac:dyDescent="0.2">
      <c r="A37" s="20" t="s">
        <v>414</v>
      </c>
      <c r="B37" s="20" t="s">
        <v>609</v>
      </c>
      <c r="C37" s="449">
        <v>46692000</v>
      </c>
      <c r="D37" s="449">
        <f t="shared" si="0"/>
        <v>25402242.689999998</v>
      </c>
      <c r="E37" s="449">
        <v>14661640</v>
      </c>
      <c r="F37" s="449">
        <v>10740602.689999999</v>
      </c>
      <c r="G37" s="449">
        <v>19745405.91</v>
      </c>
    </row>
    <row r="38" spans="1:7" x14ac:dyDescent="0.2">
      <c r="A38" s="20" t="s">
        <v>415</v>
      </c>
      <c r="B38" s="20" t="s">
        <v>611</v>
      </c>
      <c r="C38" s="449">
        <v>50976000</v>
      </c>
      <c r="D38" s="449">
        <f t="shared" si="0"/>
        <v>26943500</v>
      </c>
      <c r="E38" s="449">
        <v>13473000</v>
      </c>
      <c r="F38" s="449">
        <v>13470500</v>
      </c>
      <c r="G38" s="449">
        <v>25810148.91</v>
      </c>
    </row>
    <row r="39" spans="1:7" x14ac:dyDescent="0.2">
      <c r="A39" s="20" t="s">
        <v>416</v>
      </c>
      <c r="B39" s="20" t="s">
        <v>612</v>
      </c>
      <c r="C39" s="449">
        <v>5785000</v>
      </c>
      <c r="D39" s="449">
        <f t="shared" si="0"/>
        <v>3463000</v>
      </c>
      <c r="E39" s="449">
        <v>1731000</v>
      </c>
      <c r="F39" s="449">
        <v>1732000</v>
      </c>
      <c r="G39" s="449">
        <v>2454656.61</v>
      </c>
    </row>
    <row r="40" spans="1:7" x14ac:dyDescent="0.2">
      <c r="A40" s="20" t="s">
        <v>417</v>
      </c>
      <c r="B40" s="20" t="s">
        <v>613</v>
      </c>
      <c r="C40" s="449">
        <v>39039000</v>
      </c>
      <c r="D40" s="449">
        <f t="shared" si="0"/>
        <v>19513500</v>
      </c>
      <c r="E40" s="449">
        <v>9756750</v>
      </c>
      <c r="F40" s="449">
        <v>9756750</v>
      </c>
      <c r="G40" s="449">
        <v>16260374.32</v>
      </c>
    </row>
    <row r="41" spans="1:7" x14ac:dyDescent="0.2">
      <c r="A41" s="20" t="s">
        <v>418</v>
      </c>
      <c r="B41" s="20" t="s">
        <v>614</v>
      </c>
      <c r="C41" s="449">
        <v>161000</v>
      </c>
      <c r="D41" s="449">
        <f t="shared" si="0"/>
        <v>40300</v>
      </c>
      <c r="E41" s="449">
        <v>40300</v>
      </c>
      <c r="F41" s="449">
        <v>0</v>
      </c>
      <c r="G41" s="449">
        <v>33633.07</v>
      </c>
    </row>
    <row r="42" spans="1:7" x14ac:dyDescent="0.2">
      <c r="A42" s="20" t="s">
        <v>419</v>
      </c>
      <c r="B42" s="20" t="s">
        <v>615</v>
      </c>
      <c r="C42" s="449">
        <v>11244000</v>
      </c>
      <c r="D42" s="449">
        <f t="shared" si="0"/>
        <v>11244000</v>
      </c>
      <c r="E42" s="449">
        <v>11244000</v>
      </c>
      <c r="F42" s="449">
        <v>0</v>
      </c>
      <c r="G42" s="449">
        <v>2342247.7400000002</v>
      </c>
    </row>
    <row r="43" spans="1:7" x14ac:dyDescent="0.2">
      <c r="A43" s="20" t="s">
        <v>420</v>
      </c>
      <c r="B43" s="20" t="s">
        <v>616</v>
      </c>
      <c r="C43" s="449">
        <v>914000</v>
      </c>
      <c r="D43" s="449">
        <f t="shared" si="0"/>
        <v>258000</v>
      </c>
      <c r="E43" s="449">
        <v>258000</v>
      </c>
      <c r="F43" s="449">
        <v>0</v>
      </c>
      <c r="G43" s="449">
        <v>150000</v>
      </c>
    </row>
    <row r="44" spans="1:7" x14ac:dyDescent="0.2">
      <c r="A44" s="20" t="s">
        <v>421</v>
      </c>
      <c r="B44" s="20" t="s">
        <v>617</v>
      </c>
      <c r="C44" s="449">
        <v>66803000</v>
      </c>
      <c r="D44" s="449">
        <f t="shared" si="0"/>
        <v>48296263.890000001</v>
      </c>
      <c r="E44" s="449">
        <v>25861523.239999998</v>
      </c>
      <c r="F44" s="449">
        <v>22434740.649999999</v>
      </c>
      <c r="G44" s="449">
        <v>34754503.490000002</v>
      </c>
    </row>
    <row r="45" spans="1:7" x14ac:dyDescent="0.2">
      <c r="A45" s="20" t="s">
        <v>422</v>
      </c>
      <c r="B45" s="20" t="s">
        <v>618</v>
      </c>
      <c r="C45" s="449">
        <v>948000</v>
      </c>
      <c r="D45" s="449">
        <f t="shared" si="0"/>
        <v>700000</v>
      </c>
      <c r="E45" s="449">
        <v>175000</v>
      </c>
      <c r="F45" s="449">
        <v>525000</v>
      </c>
      <c r="G45" s="449">
        <v>645627.35</v>
      </c>
    </row>
    <row r="46" spans="1:7" x14ac:dyDescent="0.2">
      <c r="A46" s="20" t="s">
        <v>425</v>
      </c>
      <c r="B46" s="20" t="s">
        <v>619</v>
      </c>
      <c r="C46" s="449">
        <v>625000</v>
      </c>
      <c r="D46" s="449">
        <f t="shared" si="0"/>
        <v>165576</v>
      </c>
      <c r="E46" s="449">
        <v>165576</v>
      </c>
      <c r="F46" s="449">
        <v>0</v>
      </c>
      <c r="G46" s="449">
        <v>57456</v>
      </c>
    </row>
    <row r="47" spans="1:7" x14ac:dyDescent="0.2">
      <c r="A47" s="20" t="s">
        <v>426</v>
      </c>
      <c r="B47" s="20" t="s">
        <v>620</v>
      </c>
      <c r="C47" s="449">
        <v>8641000</v>
      </c>
      <c r="D47" s="449">
        <f t="shared" si="0"/>
        <v>6500070</v>
      </c>
      <c r="E47" s="449">
        <v>3250680</v>
      </c>
      <c r="F47" s="449">
        <v>3249390</v>
      </c>
      <c r="G47" s="449">
        <v>5331533.17</v>
      </c>
    </row>
    <row r="48" spans="1:7" x14ac:dyDescent="0.2">
      <c r="A48" s="20" t="s">
        <v>427</v>
      </c>
      <c r="B48" s="20" t="s">
        <v>621</v>
      </c>
      <c r="C48" s="449">
        <v>37010000</v>
      </c>
      <c r="D48" s="449">
        <f t="shared" si="0"/>
        <v>22281929.699999999</v>
      </c>
      <c r="E48" s="449">
        <v>11181929.699999999</v>
      </c>
      <c r="F48" s="449">
        <v>11100000</v>
      </c>
      <c r="G48" s="449">
        <v>15340469.32</v>
      </c>
    </row>
    <row r="49" spans="1:7" x14ac:dyDescent="0.2">
      <c r="A49" s="20" t="s">
        <v>428</v>
      </c>
      <c r="B49" s="20" t="s">
        <v>622</v>
      </c>
      <c r="C49" s="449">
        <v>2683000</v>
      </c>
      <c r="D49" s="449">
        <f t="shared" si="0"/>
        <v>1737508</v>
      </c>
      <c r="E49" s="449">
        <v>688000</v>
      </c>
      <c r="F49" s="449">
        <v>1049508</v>
      </c>
      <c r="G49" s="449">
        <v>1002277.12</v>
      </c>
    </row>
    <row r="50" spans="1:7" x14ac:dyDescent="0.2">
      <c r="A50" s="20" t="s">
        <v>429</v>
      </c>
      <c r="B50" s="20" t="s">
        <v>623</v>
      </c>
      <c r="C50" s="449">
        <v>7555000</v>
      </c>
      <c r="D50" s="449">
        <f t="shared" si="0"/>
        <v>3437750</v>
      </c>
      <c r="E50" s="449">
        <v>2950000</v>
      </c>
      <c r="F50" s="449">
        <v>487750</v>
      </c>
      <c r="G50" s="449">
        <v>2889543.65</v>
      </c>
    </row>
    <row r="51" spans="1:7" x14ac:dyDescent="0.2">
      <c r="A51" s="20" t="s">
        <v>430</v>
      </c>
      <c r="B51" s="20" t="s">
        <v>624</v>
      </c>
      <c r="C51" s="449">
        <v>345000</v>
      </c>
      <c r="D51" s="449">
        <f t="shared" si="0"/>
        <v>210804</v>
      </c>
      <c r="E51" s="449">
        <v>86000</v>
      </c>
      <c r="F51" s="449">
        <v>124804</v>
      </c>
      <c r="G51" s="449">
        <v>157378.39000000001</v>
      </c>
    </row>
    <row r="52" spans="1:7" x14ac:dyDescent="0.2">
      <c r="A52" s="20" t="s">
        <v>431</v>
      </c>
      <c r="B52" s="20" t="s">
        <v>625</v>
      </c>
      <c r="C52" s="449">
        <v>784000</v>
      </c>
      <c r="D52" s="449">
        <f t="shared" si="0"/>
        <v>409500</v>
      </c>
      <c r="E52" s="449">
        <v>194700</v>
      </c>
      <c r="F52" s="449">
        <v>214800</v>
      </c>
      <c r="G52" s="449">
        <v>258340.32</v>
      </c>
    </row>
    <row r="53" spans="1:7" x14ac:dyDescent="0.2">
      <c r="A53" s="20" t="s">
        <v>432</v>
      </c>
      <c r="B53" s="20" t="s">
        <v>626</v>
      </c>
      <c r="C53" s="449">
        <v>9300</v>
      </c>
      <c r="D53" s="449">
        <f t="shared" si="0"/>
        <v>9300</v>
      </c>
      <c r="E53" s="449">
        <v>9300</v>
      </c>
      <c r="F53" s="449">
        <v>0</v>
      </c>
      <c r="G53" s="449">
        <v>4650</v>
      </c>
    </row>
    <row r="54" spans="1:7" x14ac:dyDescent="0.2">
      <c r="A54" s="20" t="s">
        <v>433</v>
      </c>
      <c r="B54" s="20" t="s">
        <v>627</v>
      </c>
      <c r="C54" s="449">
        <v>1384000</v>
      </c>
      <c r="D54" s="449">
        <f t="shared" si="0"/>
        <v>668200</v>
      </c>
      <c r="E54" s="449">
        <v>368500</v>
      </c>
      <c r="F54" s="449">
        <v>299700</v>
      </c>
      <c r="G54" s="449">
        <v>667400</v>
      </c>
    </row>
    <row r="55" spans="1:7" x14ac:dyDescent="0.2">
      <c r="A55" s="20" t="s">
        <v>480</v>
      </c>
      <c r="B55" s="20" t="s">
        <v>628</v>
      </c>
      <c r="C55" s="449">
        <v>1173000</v>
      </c>
      <c r="D55" s="449">
        <f t="shared" si="0"/>
        <v>721200</v>
      </c>
      <c r="E55" s="449">
        <v>716200</v>
      </c>
      <c r="F55" s="449">
        <v>5000</v>
      </c>
      <c r="G55" s="449">
        <v>656650</v>
      </c>
    </row>
    <row r="56" spans="1:7" x14ac:dyDescent="0.2">
      <c r="A56" s="20" t="s">
        <v>509</v>
      </c>
      <c r="B56" s="20" t="s">
        <v>629</v>
      </c>
      <c r="C56" s="449">
        <v>2586800</v>
      </c>
      <c r="D56" s="449">
        <f t="shared" si="0"/>
        <v>1262350.27</v>
      </c>
      <c r="E56" s="449">
        <v>653000</v>
      </c>
      <c r="F56" s="449">
        <v>609350.27</v>
      </c>
      <c r="G56" s="449">
        <v>1123983.05</v>
      </c>
    </row>
    <row r="57" spans="1:7" x14ac:dyDescent="0.2">
      <c r="A57" s="22" t="s">
        <v>293</v>
      </c>
      <c r="B57" s="23"/>
      <c r="C57" s="24">
        <v>579512100</v>
      </c>
      <c r="D57" s="21">
        <f t="shared" si="0"/>
        <v>329906267.17999995</v>
      </c>
      <c r="E57" s="24">
        <v>185488488.72999999</v>
      </c>
      <c r="F57" s="24">
        <v>144417778.44999999</v>
      </c>
      <c r="G57" s="24">
        <v>262726694.15000001</v>
      </c>
    </row>
  </sheetData>
  <mergeCells count="5">
    <mergeCell ref="A9:G9"/>
    <mergeCell ref="A1:F1"/>
    <mergeCell ref="A6:H6"/>
    <mergeCell ref="A7:G7"/>
    <mergeCell ref="A8:G8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5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Лист16"/>
  <dimension ref="A1:O169"/>
  <sheetViews>
    <sheetView showGridLines="0" topLeftCell="A142" workbookViewId="0">
      <selection activeCell="D155" sqref="D155"/>
    </sheetView>
  </sheetViews>
  <sheetFormatPr defaultColWidth="9" defaultRowHeight="12.75" customHeight="1" outlineLevelRow="7" x14ac:dyDescent="0.2"/>
  <cols>
    <col min="1" max="1" width="6.42578125" style="18" customWidth="1"/>
    <col min="2" max="2" width="12.28515625" style="18" customWidth="1"/>
    <col min="3" max="3" width="7" style="18" customWidth="1"/>
    <col min="4" max="5" width="13.42578125" style="18" customWidth="1"/>
    <col min="6" max="7" width="13.42578125" style="18" hidden="1" customWidth="1"/>
    <col min="8" max="8" width="13.42578125" style="18" customWidth="1"/>
    <col min="9" max="9" width="11.140625" style="18" hidden="1" customWidth="1"/>
    <col min="10" max="10" width="15.28515625" style="18" customWidth="1"/>
    <col min="11" max="11" width="10.5703125" style="18" customWidth="1"/>
    <col min="12" max="12" width="9.28515625" style="18" bestFit="1" customWidth="1"/>
    <col min="13" max="14" width="0" style="18" hidden="1" customWidth="1"/>
    <col min="15" max="15" width="9.28515625" style="18" bestFit="1" customWidth="1"/>
    <col min="16" max="16384" width="9" style="18"/>
  </cols>
  <sheetData>
    <row r="1" spans="1:11" x14ac:dyDescent="0.2">
      <c r="A1" s="708" t="s">
        <v>423</v>
      </c>
      <c r="B1" s="708"/>
      <c r="C1" s="708"/>
      <c r="D1" s="708"/>
      <c r="E1" s="708"/>
      <c r="F1" s="708"/>
      <c r="G1" s="327"/>
      <c r="H1" s="327"/>
      <c r="I1" s="327"/>
      <c r="J1" s="327"/>
      <c r="K1" s="327"/>
    </row>
    <row r="2" spans="1:11" x14ac:dyDescent="0.2">
      <c r="A2" s="49" t="s">
        <v>424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4.25" x14ac:dyDescent="0.2">
      <c r="A3" s="17"/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4.25" x14ac:dyDescent="0.2">
      <c r="A4" s="17" t="s">
        <v>110</v>
      </c>
      <c r="B4" s="329"/>
      <c r="C4" s="329"/>
      <c r="D4" s="19"/>
      <c r="E4" s="19"/>
      <c r="F4" s="329"/>
      <c r="G4" s="19"/>
      <c r="H4" s="329"/>
      <c r="I4" s="19"/>
      <c r="J4" s="329"/>
      <c r="K4" s="329"/>
    </row>
    <row r="5" spans="1:11" x14ac:dyDescent="0.2">
      <c r="A5" s="327" t="s">
        <v>109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x14ac:dyDescent="0.2">
      <c r="A6" s="709"/>
      <c r="B6" s="710"/>
      <c r="C6" s="710"/>
      <c r="D6" s="710"/>
      <c r="E6" s="710"/>
      <c r="F6" s="710"/>
      <c r="G6" s="710"/>
      <c r="H6" s="710"/>
      <c r="I6" s="710"/>
      <c r="J6" s="436"/>
      <c r="K6" s="436"/>
    </row>
    <row r="7" spans="1:11" x14ac:dyDescent="0.2">
      <c r="A7" s="709" t="s">
        <v>385</v>
      </c>
      <c r="B7" s="710"/>
      <c r="C7" s="710"/>
      <c r="D7" s="710"/>
      <c r="E7" s="710"/>
      <c r="F7" s="710"/>
      <c r="G7" s="710"/>
      <c r="H7" s="435"/>
    </row>
    <row r="8" spans="1:11" ht="52.35" customHeight="1" x14ac:dyDescent="0.2">
      <c r="A8" s="711" t="s">
        <v>724</v>
      </c>
      <c r="B8" s="710"/>
      <c r="C8" s="710"/>
      <c r="D8" s="710"/>
      <c r="E8" s="710"/>
      <c r="F8" s="710"/>
      <c r="G8" s="710"/>
      <c r="H8" s="435"/>
    </row>
    <row r="9" spans="1:11" ht="13.5" thickBot="1" x14ac:dyDescent="0.25">
      <c r="A9" s="507"/>
      <c r="B9" s="508"/>
      <c r="C9" s="508"/>
      <c r="D9" s="508"/>
      <c r="E9" s="508"/>
      <c r="F9" s="508"/>
      <c r="G9" s="508"/>
      <c r="H9" s="435"/>
    </row>
    <row r="10" spans="1:11" ht="13.5" thickBot="1" x14ac:dyDescent="0.25">
      <c r="A10" s="328" t="s">
        <v>386</v>
      </c>
      <c r="B10" s="328"/>
      <c r="C10" s="328"/>
      <c r="D10" s="328"/>
      <c r="E10" s="897" t="s">
        <v>481</v>
      </c>
      <c r="F10" s="898"/>
      <c r="G10" s="899"/>
      <c r="H10" s="328"/>
      <c r="I10" s="328"/>
      <c r="J10" s="327"/>
      <c r="K10" s="327"/>
    </row>
    <row r="11" spans="1:11" ht="21" x14ac:dyDescent="0.2">
      <c r="A11" s="326" t="s">
        <v>295</v>
      </c>
      <c r="B11" s="326" t="s">
        <v>387</v>
      </c>
      <c r="C11" s="326" t="s">
        <v>654</v>
      </c>
      <c r="D11" s="326" t="s">
        <v>58</v>
      </c>
      <c r="E11" s="448" t="s">
        <v>108</v>
      </c>
      <c r="F11" s="448" t="s">
        <v>482</v>
      </c>
      <c r="G11" s="448" t="s">
        <v>483</v>
      </c>
      <c r="H11" s="472" t="s">
        <v>388</v>
      </c>
      <c r="I11" s="474" t="s">
        <v>113</v>
      </c>
      <c r="J11" s="504" t="s">
        <v>113</v>
      </c>
    </row>
    <row r="12" spans="1:11" outlineLevel="7" x14ac:dyDescent="0.2">
      <c r="A12" s="20" t="s">
        <v>389</v>
      </c>
      <c r="B12" s="20" t="s">
        <v>585</v>
      </c>
      <c r="C12" s="20" t="s">
        <v>658</v>
      </c>
      <c r="D12" s="479">
        <v>54500</v>
      </c>
      <c r="E12" s="480">
        <f t="shared" ref="E12:E75" si="0">F12+G12</f>
        <v>27200</v>
      </c>
      <c r="F12" s="481">
        <v>13600</v>
      </c>
      <c r="G12" s="482">
        <v>13600</v>
      </c>
      <c r="H12" s="479">
        <v>21174.47</v>
      </c>
      <c r="I12" s="483">
        <f>D12-H12</f>
        <v>33325.53</v>
      </c>
    </row>
    <row r="13" spans="1:11" outlineLevel="7" x14ac:dyDescent="0.2">
      <c r="A13" s="20" t="s">
        <v>390</v>
      </c>
      <c r="B13" s="20" t="s">
        <v>585</v>
      </c>
      <c r="C13" s="20" t="s">
        <v>659</v>
      </c>
      <c r="D13" s="479">
        <v>6705500</v>
      </c>
      <c r="E13" s="480">
        <f t="shared" si="0"/>
        <v>2994000</v>
      </c>
      <c r="F13" s="481">
        <v>1497000</v>
      </c>
      <c r="G13" s="482">
        <v>1497000</v>
      </c>
      <c r="H13" s="479">
        <v>2646808.5299999998</v>
      </c>
      <c r="I13" s="483">
        <f t="shared" ref="I13:I76" si="1">D13-H13</f>
        <v>4058691.47</v>
      </c>
    </row>
    <row r="14" spans="1:11" outlineLevel="3" x14ac:dyDescent="0.2">
      <c r="A14" s="325" t="s">
        <v>391</v>
      </c>
      <c r="B14" s="324" t="s">
        <v>585</v>
      </c>
      <c r="C14" s="324"/>
      <c r="D14" s="484">
        <v>6760000</v>
      </c>
      <c r="E14" s="485">
        <f t="shared" si="0"/>
        <v>3021200</v>
      </c>
      <c r="F14" s="486">
        <v>1510600</v>
      </c>
      <c r="G14" s="487">
        <v>1510600</v>
      </c>
      <c r="H14" s="484">
        <v>2667983</v>
      </c>
      <c r="I14" s="488">
        <f t="shared" si="1"/>
        <v>4092017</v>
      </c>
    </row>
    <row r="15" spans="1:11" outlineLevel="7" x14ac:dyDescent="0.2">
      <c r="A15" s="20" t="s">
        <v>392</v>
      </c>
      <c r="B15" s="20" t="s">
        <v>586</v>
      </c>
      <c r="C15" s="20" t="s">
        <v>658</v>
      </c>
      <c r="D15" s="479">
        <v>43050</v>
      </c>
      <c r="E15" s="480">
        <f t="shared" si="0"/>
        <v>21800</v>
      </c>
      <c r="F15" s="481">
        <v>21200</v>
      </c>
      <c r="G15" s="482">
        <v>600</v>
      </c>
      <c r="H15" s="479">
        <v>13002.92</v>
      </c>
      <c r="I15" s="483">
        <f t="shared" si="1"/>
        <v>30047.08</v>
      </c>
    </row>
    <row r="16" spans="1:11" outlineLevel="7" x14ac:dyDescent="0.2">
      <c r="A16" s="20" t="s">
        <v>393</v>
      </c>
      <c r="B16" s="20" t="s">
        <v>586</v>
      </c>
      <c r="C16" s="20" t="s">
        <v>659</v>
      </c>
      <c r="D16" s="479">
        <v>4241950</v>
      </c>
      <c r="E16" s="480">
        <f t="shared" si="0"/>
        <v>2120500</v>
      </c>
      <c r="F16" s="481">
        <v>2120500</v>
      </c>
      <c r="G16" s="482">
        <v>0</v>
      </c>
      <c r="H16" s="479">
        <v>1373216.77</v>
      </c>
      <c r="I16" s="483">
        <f t="shared" si="1"/>
        <v>2868733.23</v>
      </c>
    </row>
    <row r="17" spans="1:9" outlineLevel="3" x14ac:dyDescent="0.2">
      <c r="A17" s="325" t="s">
        <v>394</v>
      </c>
      <c r="B17" s="324" t="s">
        <v>586</v>
      </c>
      <c r="C17" s="324"/>
      <c r="D17" s="484">
        <v>4285000</v>
      </c>
      <c r="E17" s="485">
        <f t="shared" si="0"/>
        <v>2142300</v>
      </c>
      <c r="F17" s="486">
        <v>2141700</v>
      </c>
      <c r="G17" s="487">
        <v>600</v>
      </c>
      <c r="H17" s="484">
        <v>1386219.69</v>
      </c>
      <c r="I17" s="488">
        <f t="shared" si="1"/>
        <v>2898780.31</v>
      </c>
    </row>
    <row r="18" spans="1:9" outlineLevel="7" x14ac:dyDescent="0.2">
      <c r="A18" s="20" t="s">
        <v>395</v>
      </c>
      <c r="B18" s="20" t="s">
        <v>587</v>
      </c>
      <c r="C18" s="20" t="s">
        <v>658</v>
      </c>
      <c r="D18" s="479">
        <v>89490</v>
      </c>
      <c r="E18" s="480">
        <f t="shared" si="0"/>
        <v>87980</v>
      </c>
      <c r="F18" s="481">
        <v>87980</v>
      </c>
      <c r="G18" s="482">
        <v>0</v>
      </c>
      <c r="H18" s="479">
        <v>70247.570000000007</v>
      </c>
      <c r="I18" s="483">
        <f t="shared" si="1"/>
        <v>19242.429999999993</v>
      </c>
    </row>
    <row r="19" spans="1:9" outlineLevel="7" x14ac:dyDescent="0.2">
      <c r="A19" s="20" t="s">
        <v>396</v>
      </c>
      <c r="B19" s="20" t="s">
        <v>587</v>
      </c>
      <c r="C19" s="20" t="s">
        <v>659</v>
      </c>
      <c r="D19" s="479">
        <v>8722510</v>
      </c>
      <c r="E19" s="480">
        <f t="shared" si="0"/>
        <v>8722510</v>
      </c>
      <c r="F19" s="481">
        <v>8688720</v>
      </c>
      <c r="G19" s="482">
        <v>33790</v>
      </c>
      <c r="H19" s="479">
        <v>8697772.2400000002</v>
      </c>
      <c r="I19" s="483">
        <f t="shared" si="1"/>
        <v>24737.759999999776</v>
      </c>
    </row>
    <row r="20" spans="1:9" outlineLevel="3" x14ac:dyDescent="0.2">
      <c r="A20" s="325" t="s">
        <v>397</v>
      </c>
      <c r="B20" s="324" t="s">
        <v>587</v>
      </c>
      <c r="C20" s="324"/>
      <c r="D20" s="484">
        <v>8812000</v>
      </c>
      <c r="E20" s="485">
        <f t="shared" si="0"/>
        <v>8810490</v>
      </c>
      <c r="F20" s="486">
        <v>8776700</v>
      </c>
      <c r="G20" s="487">
        <v>33790</v>
      </c>
      <c r="H20" s="484">
        <v>8768019.8100000005</v>
      </c>
      <c r="I20" s="488">
        <f t="shared" si="1"/>
        <v>43980.189999999478</v>
      </c>
    </row>
    <row r="21" spans="1:9" outlineLevel="7" x14ac:dyDescent="0.2">
      <c r="A21" s="20" t="s">
        <v>398</v>
      </c>
      <c r="B21" s="20" t="s">
        <v>588</v>
      </c>
      <c r="C21" s="20" t="s">
        <v>658</v>
      </c>
      <c r="D21" s="479">
        <v>210</v>
      </c>
      <c r="E21" s="480">
        <f t="shared" si="0"/>
        <v>106</v>
      </c>
      <c r="F21" s="481">
        <v>53</v>
      </c>
      <c r="G21" s="482">
        <v>53</v>
      </c>
      <c r="H21" s="479">
        <v>64.98</v>
      </c>
      <c r="I21" s="483">
        <f t="shared" si="1"/>
        <v>145.01999999999998</v>
      </c>
    </row>
    <row r="22" spans="1:9" outlineLevel="7" x14ac:dyDescent="0.2">
      <c r="A22" s="20" t="s">
        <v>399</v>
      </c>
      <c r="B22" s="20" t="s">
        <v>588</v>
      </c>
      <c r="C22" s="20" t="s">
        <v>659</v>
      </c>
      <c r="D22" s="479">
        <v>17790</v>
      </c>
      <c r="E22" s="480">
        <f t="shared" si="0"/>
        <v>9000</v>
      </c>
      <c r="F22" s="481">
        <v>4500</v>
      </c>
      <c r="G22" s="482">
        <v>4500</v>
      </c>
      <c r="H22" s="479">
        <v>8112.47</v>
      </c>
      <c r="I22" s="483">
        <f t="shared" si="1"/>
        <v>9677.5299999999988</v>
      </c>
    </row>
    <row r="23" spans="1:9" outlineLevel="3" x14ac:dyDescent="0.2">
      <c r="A23" s="325" t="s">
        <v>400</v>
      </c>
      <c r="B23" s="324" t="s">
        <v>588</v>
      </c>
      <c r="C23" s="324"/>
      <c r="D23" s="484">
        <v>18000</v>
      </c>
      <c r="E23" s="485">
        <f t="shared" si="0"/>
        <v>9106</v>
      </c>
      <c r="F23" s="486">
        <v>4553</v>
      </c>
      <c r="G23" s="487">
        <v>4553</v>
      </c>
      <c r="H23" s="484">
        <v>8177.45</v>
      </c>
      <c r="I23" s="488">
        <f t="shared" si="1"/>
        <v>9822.5499999999993</v>
      </c>
    </row>
    <row r="24" spans="1:9" outlineLevel="7" x14ac:dyDescent="0.2">
      <c r="A24" s="20" t="s">
        <v>401</v>
      </c>
      <c r="B24" s="20" t="s">
        <v>589</v>
      </c>
      <c r="C24" s="20" t="s">
        <v>658</v>
      </c>
      <c r="D24" s="479">
        <v>34504</v>
      </c>
      <c r="E24" s="480">
        <f t="shared" si="0"/>
        <v>14500</v>
      </c>
      <c r="F24" s="481">
        <v>8500</v>
      </c>
      <c r="G24" s="482">
        <v>6000</v>
      </c>
      <c r="H24" s="479">
        <v>12426.71</v>
      </c>
      <c r="I24" s="483">
        <f t="shared" si="1"/>
        <v>22077.29</v>
      </c>
    </row>
    <row r="25" spans="1:9" outlineLevel="7" x14ac:dyDescent="0.2">
      <c r="A25" s="20" t="s">
        <v>402</v>
      </c>
      <c r="B25" s="20" t="s">
        <v>589</v>
      </c>
      <c r="C25" s="20" t="s">
        <v>659</v>
      </c>
      <c r="D25" s="479">
        <v>3028496</v>
      </c>
      <c r="E25" s="480">
        <f t="shared" si="0"/>
        <v>1714000</v>
      </c>
      <c r="F25" s="481">
        <v>857000</v>
      </c>
      <c r="G25" s="482">
        <v>857000</v>
      </c>
      <c r="H25" s="479">
        <v>1518213.29</v>
      </c>
      <c r="I25" s="483">
        <f t="shared" si="1"/>
        <v>1510282.71</v>
      </c>
    </row>
    <row r="26" spans="1:9" outlineLevel="3" x14ac:dyDescent="0.2">
      <c r="A26" s="325" t="s">
        <v>403</v>
      </c>
      <c r="B26" s="324" t="s">
        <v>589</v>
      </c>
      <c r="C26" s="324"/>
      <c r="D26" s="484">
        <v>3063000</v>
      </c>
      <c r="E26" s="485">
        <f t="shared" si="0"/>
        <v>1728500</v>
      </c>
      <c r="F26" s="486">
        <v>865500</v>
      </c>
      <c r="G26" s="487">
        <v>863000</v>
      </c>
      <c r="H26" s="484">
        <v>1530640</v>
      </c>
      <c r="I26" s="488">
        <f t="shared" si="1"/>
        <v>1532360</v>
      </c>
    </row>
    <row r="27" spans="1:9" outlineLevel="7" x14ac:dyDescent="0.2">
      <c r="A27" s="20" t="s">
        <v>404</v>
      </c>
      <c r="B27" s="20" t="s">
        <v>590</v>
      </c>
      <c r="C27" s="20" t="s">
        <v>658</v>
      </c>
      <c r="D27" s="479">
        <v>2832</v>
      </c>
      <c r="E27" s="480">
        <f t="shared" si="0"/>
        <v>1000</v>
      </c>
      <c r="F27" s="481">
        <v>1000</v>
      </c>
      <c r="G27" s="482">
        <v>0</v>
      </c>
      <c r="H27" s="479">
        <v>725.75</v>
      </c>
      <c r="I27" s="483">
        <f t="shared" si="1"/>
        <v>2106.25</v>
      </c>
    </row>
    <row r="28" spans="1:9" outlineLevel="7" x14ac:dyDescent="0.2">
      <c r="A28" s="20" t="s">
        <v>405</v>
      </c>
      <c r="B28" s="20" t="s">
        <v>590</v>
      </c>
      <c r="C28" s="20" t="s">
        <v>659</v>
      </c>
      <c r="D28" s="479">
        <v>351168</v>
      </c>
      <c r="E28" s="480">
        <f t="shared" si="0"/>
        <v>176000</v>
      </c>
      <c r="F28" s="481">
        <v>88000</v>
      </c>
      <c r="G28" s="482">
        <v>88000</v>
      </c>
      <c r="H28" s="479">
        <v>90718.61</v>
      </c>
      <c r="I28" s="483">
        <f t="shared" si="1"/>
        <v>260449.39</v>
      </c>
    </row>
    <row r="29" spans="1:9" outlineLevel="3" x14ac:dyDescent="0.2">
      <c r="A29" s="325" t="s">
        <v>406</v>
      </c>
      <c r="B29" s="324" t="s">
        <v>590</v>
      </c>
      <c r="C29" s="324"/>
      <c r="D29" s="484">
        <v>354000</v>
      </c>
      <c r="E29" s="485">
        <f t="shared" si="0"/>
        <v>177000</v>
      </c>
      <c r="F29" s="486">
        <v>89000</v>
      </c>
      <c r="G29" s="487">
        <v>88000</v>
      </c>
      <c r="H29" s="484">
        <v>91444.36</v>
      </c>
      <c r="I29" s="488">
        <f t="shared" si="1"/>
        <v>262555.64</v>
      </c>
    </row>
    <row r="30" spans="1:9" outlineLevel="7" x14ac:dyDescent="0.2">
      <c r="A30" s="20" t="s">
        <v>407</v>
      </c>
      <c r="B30" s="20" t="s">
        <v>591</v>
      </c>
      <c r="C30" s="20" t="s">
        <v>658</v>
      </c>
      <c r="D30" s="479">
        <v>2384</v>
      </c>
      <c r="E30" s="480">
        <f t="shared" si="0"/>
        <v>2000</v>
      </c>
      <c r="F30" s="481">
        <v>1000</v>
      </c>
      <c r="G30" s="482">
        <v>1000</v>
      </c>
      <c r="H30" s="479">
        <v>1066.72</v>
      </c>
      <c r="I30" s="483">
        <f t="shared" si="1"/>
        <v>1317.28</v>
      </c>
    </row>
    <row r="31" spans="1:9" outlineLevel="7" x14ac:dyDescent="0.2">
      <c r="A31" s="20" t="s">
        <v>408</v>
      </c>
      <c r="B31" s="20" t="s">
        <v>591</v>
      </c>
      <c r="C31" s="20" t="s">
        <v>659</v>
      </c>
      <c r="D31" s="479">
        <v>295616</v>
      </c>
      <c r="E31" s="480">
        <f t="shared" si="0"/>
        <v>222000</v>
      </c>
      <c r="F31" s="481">
        <v>74000</v>
      </c>
      <c r="G31" s="482">
        <v>148000</v>
      </c>
      <c r="H31" s="479">
        <v>133290</v>
      </c>
      <c r="I31" s="483">
        <f t="shared" si="1"/>
        <v>162326</v>
      </c>
    </row>
    <row r="32" spans="1:9" outlineLevel="3" x14ac:dyDescent="0.2">
      <c r="A32" s="325" t="s">
        <v>409</v>
      </c>
      <c r="B32" s="324" t="s">
        <v>591</v>
      </c>
      <c r="C32" s="324"/>
      <c r="D32" s="484">
        <v>298000</v>
      </c>
      <c r="E32" s="485">
        <f t="shared" si="0"/>
        <v>224000</v>
      </c>
      <c r="F32" s="486">
        <v>75000</v>
      </c>
      <c r="G32" s="487">
        <v>149000</v>
      </c>
      <c r="H32" s="484">
        <v>134356.72</v>
      </c>
      <c r="I32" s="488">
        <f t="shared" si="1"/>
        <v>163643.28</v>
      </c>
    </row>
    <row r="33" spans="1:9" outlineLevel="7" x14ac:dyDescent="0.2">
      <c r="A33" s="20" t="s">
        <v>410</v>
      </c>
      <c r="B33" s="20" t="s">
        <v>592</v>
      </c>
      <c r="C33" s="20" t="s">
        <v>658</v>
      </c>
      <c r="D33" s="479">
        <v>660</v>
      </c>
      <c r="E33" s="480">
        <f t="shared" si="0"/>
        <v>330</v>
      </c>
      <c r="F33" s="481">
        <v>165</v>
      </c>
      <c r="G33" s="482">
        <v>165</v>
      </c>
      <c r="H33" s="479">
        <v>273.3</v>
      </c>
      <c r="I33" s="483">
        <f t="shared" si="1"/>
        <v>386.7</v>
      </c>
    </row>
    <row r="34" spans="1:9" outlineLevel="7" x14ac:dyDescent="0.2">
      <c r="A34" s="20" t="s">
        <v>411</v>
      </c>
      <c r="B34" s="20" t="s">
        <v>592</v>
      </c>
      <c r="C34" s="20" t="s">
        <v>659</v>
      </c>
      <c r="D34" s="479">
        <v>36340</v>
      </c>
      <c r="E34" s="480">
        <f t="shared" si="0"/>
        <v>19085</v>
      </c>
      <c r="F34" s="481">
        <v>9085</v>
      </c>
      <c r="G34" s="482">
        <v>10000</v>
      </c>
      <c r="H34" s="479">
        <v>18120</v>
      </c>
      <c r="I34" s="483">
        <f t="shared" si="1"/>
        <v>18220</v>
      </c>
    </row>
    <row r="35" spans="1:9" outlineLevel="3" x14ac:dyDescent="0.2">
      <c r="A35" s="325" t="s">
        <v>412</v>
      </c>
      <c r="B35" s="324" t="s">
        <v>592</v>
      </c>
      <c r="C35" s="324"/>
      <c r="D35" s="484">
        <v>37000</v>
      </c>
      <c r="E35" s="485">
        <f t="shared" si="0"/>
        <v>19415</v>
      </c>
      <c r="F35" s="486">
        <v>9250</v>
      </c>
      <c r="G35" s="487">
        <v>10165</v>
      </c>
      <c r="H35" s="484">
        <v>18393.3</v>
      </c>
      <c r="I35" s="488">
        <f t="shared" si="1"/>
        <v>18606.7</v>
      </c>
    </row>
    <row r="36" spans="1:9" outlineLevel="7" x14ac:dyDescent="0.2">
      <c r="A36" s="20" t="s">
        <v>413</v>
      </c>
      <c r="B36" s="20" t="s">
        <v>593</v>
      </c>
      <c r="C36" s="20" t="s">
        <v>658</v>
      </c>
      <c r="D36" s="479">
        <v>453824</v>
      </c>
      <c r="E36" s="480">
        <f t="shared" si="0"/>
        <v>246250</v>
      </c>
      <c r="F36" s="481">
        <v>123250</v>
      </c>
      <c r="G36" s="482">
        <v>123000</v>
      </c>
      <c r="H36" s="479">
        <v>159010.79</v>
      </c>
      <c r="I36" s="483">
        <f t="shared" si="1"/>
        <v>294813.20999999996</v>
      </c>
    </row>
    <row r="37" spans="1:9" outlineLevel="7" x14ac:dyDescent="0.2">
      <c r="A37" s="20" t="s">
        <v>414</v>
      </c>
      <c r="B37" s="20" t="s">
        <v>593</v>
      </c>
      <c r="C37" s="20" t="s">
        <v>659</v>
      </c>
      <c r="D37" s="479">
        <v>41274176</v>
      </c>
      <c r="E37" s="480">
        <f t="shared" si="0"/>
        <v>21000000</v>
      </c>
      <c r="F37" s="481">
        <v>10500000</v>
      </c>
      <c r="G37" s="482">
        <v>10500000</v>
      </c>
      <c r="H37" s="479">
        <v>17289519.210000001</v>
      </c>
      <c r="I37" s="483">
        <f t="shared" si="1"/>
        <v>23984656.789999999</v>
      </c>
    </row>
    <row r="38" spans="1:9" outlineLevel="3" x14ac:dyDescent="0.2">
      <c r="A38" s="325" t="s">
        <v>415</v>
      </c>
      <c r="B38" s="324" t="s">
        <v>593</v>
      </c>
      <c r="C38" s="324"/>
      <c r="D38" s="484">
        <v>41728000</v>
      </c>
      <c r="E38" s="485">
        <f t="shared" si="0"/>
        <v>21246250</v>
      </c>
      <c r="F38" s="486">
        <v>10623250</v>
      </c>
      <c r="G38" s="487">
        <v>10623000</v>
      </c>
      <c r="H38" s="484">
        <v>17448530</v>
      </c>
      <c r="I38" s="488">
        <f t="shared" si="1"/>
        <v>24279470</v>
      </c>
    </row>
    <row r="39" spans="1:9" outlineLevel="7" x14ac:dyDescent="0.2">
      <c r="A39" s="20" t="s">
        <v>416</v>
      </c>
      <c r="B39" s="20" t="s">
        <v>594</v>
      </c>
      <c r="C39" s="20" t="s">
        <v>658</v>
      </c>
      <c r="D39" s="479">
        <v>1420.9</v>
      </c>
      <c r="E39" s="480">
        <f t="shared" si="0"/>
        <v>600</v>
      </c>
      <c r="F39" s="481">
        <v>300</v>
      </c>
      <c r="G39" s="482">
        <v>300</v>
      </c>
      <c r="H39" s="479">
        <v>268.26</v>
      </c>
      <c r="I39" s="483">
        <f t="shared" si="1"/>
        <v>1152.6400000000001</v>
      </c>
    </row>
    <row r="40" spans="1:9" outlineLevel="7" x14ac:dyDescent="0.2">
      <c r="A40" s="20" t="s">
        <v>417</v>
      </c>
      <c r="B40" s="20" t="s">
        <v>594</v>
      </c>
      <c r="C40" s="20" t="s">
        <v>659</v>
      </c>
      <c r="D40" s="479">
        <v>41579.1</v>
      </c>
      <c r="E40" s="480">
        <f t="shared" si="0"/>
        <v>21000</v>
      </c>
      <c r="F40" s="481">
        <v>10500</v>
      </c>
      <c r="G40" s="482">
        <v>10500</v>
      </c>
      <c r="H40" s="479">
        <v>13728.74</v>
      </c>
      <c r="I40" s="483">
        <f t="shared" si="1"/>
        <v>27850.36</v>
      </c>
    </row>
    <row r="41" spans="1:9" outlineLevel="3" x14ac:dyDescent="0.2">
      <c r="A41" s="325" t="s">
        <v>418</v>
      </c>
      <c r="B41" s="324" t="s">
        <v>594</v>
      </c>
      <c r="C41" s="324"/>
      <c r="D41" s="484">
        <v>43000</v>
      </c>
      <c r="E41" s="485">
        <f t="shared" si="0"/>
        <v>21600</v>
      </c>
      <c r="F41" s="486">
        <v>10800</v>
      </c>
      <c r="G41" s="487">
        <v>10800</v>
      </c>
      <c r="H41" s="484">
        <v>13997</v>
      </c>
      <c r="I41" s="488">
        <f t="shared" si="1"/>
        <v>29003</v>
      </c>
    </row>
    <row r="42" spans="1:9" outlineLevel="7" x14ac:dyDescent="0.2">
      <c r="A42" s="20" t="s">
        <v>419</v>
      </c>
      <c r="B42" s="20" t="s">
        <v>595</v>
      </c>
      <c r="C42" s="20" t="s">
        <v>658</v>
      </c>
      <c r="D42" s="479">
        <v>11988</v>
      </c>
      <c r="E42" s="480">
        <f t="shared" si="0"/>
        <v>6000</v>
      </c>
      <c r="F42" s="481">
        <v>3000</v>
      </c>
      <c r="G42" s="482">
        <v>3000</v>
      </c>
      <c r="H42" s="479">
        <v>4388.96</v>
      </c>
      <c r="I42" s="483">
        <f t="shared" si="1"/>
        <v>7599.04</v>
      </c>
    </row>
    <row r="43" spans="1:9" outlineLevel="7" x14ac:dyDescent="0.2">
      <c r="A43" s="20" t="s">
        <v>420</v>
      </c>
      <c r="B43" s="20" t="s">
        <v>595</v>
      </c>
      <c r="C43" s="20" t="s">
        <v>659</v>
      </c>
      <c r="D43" s="479">
        <v>1174012</v>
      </c>
      <c r="E43" s="480">
        <f t="shared" si="0"/>
        <v>587000</v>
      </c>
      <c r="F43" s="481">
        <v>293500</v>
      </c>
      <c r="G43" s="482">
        <v>293500</v>
      </c>
      <c r="H43" s="479">
        <v>504896.04</v>
      </c>
      <c r="I43" s="483">
        <f t="shared" si="1"/>
        <v>669115.96</v>
      </c>
    </row>
    <row r="44" spans="1:9" outlineLevel="3" x14ac:dyDescent="0.2">
      <c r="A44" s="325" t="s">
        <v>421</v>
      </c>
      <c r="B44" s="324" t="s">
        <v>595</v>
      </c>
      <c r="C44" s="324"/>
      <c r="D44" s="484">
        <v>1186000</v>
      </c>
      <c r="E44" s="485">
        <f t="shared" si="0"/>
        <v>593000</v>
      </c>
      <c r="F44" s="486">
        <v>296500</v>
      </c>
      <c r="G44" s="487">
        <v>296500</v>
      </c>
      <c r="H44" s="484">
        <v>509285</v>
      </c>
      <c r="I44" s="488">
        <f t="shared" si="1"/>
        <v>676715</v>
      </c>
    </row>
    <row r="45" spans="1:9" outlineLevel="7" x14ac:dyDescent="0.2">
      <c r="A45" s="20" t="s">
        <v>422</v>
      </c>
      <c r="B45" s="20" t="s">
        <v>597</v>
      </c>
      <c r="C45" s="20" t="s">
        <v>658</v>
      </c>
      <c r="D45" s="479">
        <v>170600</v>
      </c>
      <c r="E45" s="480">
        <f t="shared" si="0"/>
        <v>86000</v>
      </c>
      <c r="F45" s="481">
        <v>43000</v>
      </c>
      <c r="G45" s="482">
        <v>43000</v>
      </c>
      <c r="H45" s="479">
        <v>52214.559999999998</v>
      </c>
      <c r="I45" s="483">
        <f t="shared" si="1"/>
        <v>118385.44</v>
      </c>
    </row>
    <row r="46" spans="1:9" outlineLevel="7" x14ac:dyDescent="0.2">
      <c r="A46" s="20" t="s">
        <v>425</v>
      </c>
      <c r="B46" s="20" t="s">
        <v>597</v>
      </c>
      <c r="C46" s="20" t="s">
        <v>659</v>
      </c>
      <c r="D46" s="479">
        <v>11153400</v>
      </c>
      <c r="E46" s="480">
        <f t="shared" si="0"/>
        <v>5569000</v>
      </c>
      <c r="F46" s="481">
        <v>2789000</v>
      </c>
      <c r="G46" s="482">
        <v>2780000</v>
      </c>
      <c r="H46" s="479">
        <v>4742331.4400000004</v>
      </c>
      <c r="I46" s="483">
        <f t="shared" si="1"/>
        <v>6411068.5599999996</v>
      </c>
    </row>
    <row r="47" spans="1:9" outlineLevel="3" x14ac:dyDescent="0.2">
      <c r="A47" s="325" t="s">
        <v>426</v>
      </c>
      <c r="B47" s="324" t="s">
        <v>597</v>
      </c>
      <c r="C47" s="324"/>
      <c r="D47" s="484">
        <v>11324000</v>
      </c>
      <c r="E47" s="485">
        <f t="shared" si="0"/>
        <v>5655000</v>
      </c>
      <c r="F47" s="486">
        <v>2832000</v>
      </c>
      <c r="G47" s="487">
        <v>2823000</v>
      </c>
      <c r="H47" s="484">
        <v>4794546</v>
      </c>
      <c r="I47" s="488">
        <f t="shared" si="1"/>
        <v>6529454</v>
      </c>
    </row>
    <row r="48" spans="1:9" outlineLevel="7" x14ac:dyDescent="0.2">
      <c r="A48" s="20" t="s">
        <v>427</v>
      </c>
      <c r="B48" s="20" t="s">
        <v>55</v>
      </c>
      <c r="C48" s="20" t="s">
        <v>658</v>
      </c>
      <c r="D48" s="479">
        <v>5000</v>
      </c>
      <c r="E48" s="480">
        <f t="shared" si="0"/>
        <v>0</v>
      </c>
      <c r="F48" s="481">
        <v>0</v>
      </c>
      <c r="G48" s="482">
        <v>0</v>
      </c>
      <c r="H48" s="479">
        <v>0</v>
      </c>
      <c r="I48" s="483">
        <f t="shared" si="1"/>
        <v>5000</v>
      </c>
    </row>
    <row r="49" spans="1:9" outlineLevel="7" x14ac:dyDescent="0.2">
      <c r="A49" s="20" t="s">
        <v>428</v>
      </c>
      <c r="B49" s="20" t="s">
        <v>55</v>
      </c>
      <c r="C49" s="20" t="s">
        <v>659</v>
      </c>
      <c r="D49" s="479">
        <v>140000</v>
      </c>
      <c r="E49" s="480">
        <f t="shared" si="0"/>
        <v>0</v>
      </c>
      <c r="F49" s="481">
        <v>0</v>
      </c>
      <c r="G49" s="482">
        <v>0</v>
      </c>
      <c r="H49" s="479">
        <v>0</v>
      </c>
      <c r="I49" s="483">
        <f t="shared" si="1"/>
        <v>140000</v>
      </c>
    </row>
    <row r="50" spans="1:9" outlineLevel="3" x14ac:dyDescent="0.2">
      <c r="A50" s="325" t="s">
        <v>429</v>
      </c>
      <c r="B50" s="324" t="s">
        <v>55</v>
      </c>
      <c r="C50" s="324"/>
      <c r="D50" s="484">
        <v>145000</v>
      </c>
      <c r="E50" s="485">
        <f t="shared" si="0"/>
        <v>0</v>
      </c>
      <c r="F50" s="486">
        <v>0</v>
      </c>
      <c r="G50" s="487">
        <v>0</v>
      </c>
      <c r="H50" s="484">
        <v>0</v>
      </c>
      <c r="I50" s="488">
        <f t="shared" si="1"/>
        <v>145000</v>
      </c>
    </row>
    <row r="51" spans="1:9" outlineLevel="7" x14ac:dyDescent="0.2">
      <c r="A51" s="20" t="s">
        <v>430</v>
      </c>
      <c r="B51" s="20" t="s">
        <v>598</v>
      </c>
      <c r="C51" s="20" t="s">
        <v>658</v>
      </c>
      <c r="D51" s="479">
        <v>8970</v>
      </c>
      <c r="E51" s="480">
        <f t="shared" si="0"/>
        <v>6000</v>
      </c>
      <c r="F51" s="481">
        <v>3000</v>
      </c>
      <c r="G51" s="482">
        <v>3000</v>
      </c>
      <c r="H51" s="479">
        <v>3724.09</v>
      </c>
      <c r="I51" s="483">
        <f t="shared" si="1"/>
        <v>5245.91</v>
      </c>
    </row>
    <row r="52" spans="1:9" outlineLevel="7" x14ac:dyDescent="0.2">
      <c r="A52" s="20" t="s">
        <v>431</v>
      </c>
      <c r="B52" s="20" t="s">
        <v>598</v>
      </c>
      <c r="C52" s="20" t="s">
        <v>659</v>
      </c>
      <c r="D52" s="479">
        <v>589030</v>
      </c>
      <c r="E52" s="480">
        <f t="shared" si="0"/>
        <v>286000</v>
      </c>
      <c r="F52" s="481">
        <v>143000</v>
      </c>
      <c r="G52" s="482">
        <v>143000</v>
      </c>
      <c r="H52" s="479">
        <v>244547.3</v>
      </c>
      <c r="I52" s="483">
        <f t="shared" si="1"/>
        <v>344482.7</v>
      </c>
    </row>
    <row r="53" spans="1:9" outlineLevel="3" x14ac:dyDescent="0.2">
      <c r="A53" s="325" t="s">
        <v>432</v>
      </c>
      <c r="B53" s="324" t="s">
        <v>598</v>
      </c>
      <c r="C53" s="324"/>
      <c r="D53" s="484">
        <v>598000</v>
      </c>
      <c r="E53" s="485">
        <f t="shared" si="0"/>
        <v>292000</v>
      </c>
      <c r="F53" s="486">
        <v>146000</v>
      </c>
      <c r="G53" s="487">
        <v>146000</v>
      </c>
      <c r="H53" s="484">
        <v>248271.39</v>
      </c>
      <c r="I53" s="488">
        <f t="shared" si="1"/>
        <v>349728.61</v>
      </c>
    </row>
    <row r="54" spans="1:9" outlineLevel="7" x14ac:dyDescent="0.2">
      <c r="A54" s="20" t="s">
        <v>433</v>
      </c>
      <c r="B54" s="20" t="s">
        <v>599</v>
      </c>
      <c r="C54" s="20" t="s">
        <v>659</v>
      </c>
      <c r="D54" s="479">
        <v>51000</v>
      </c>
      <c r="E54" s="480">
        <f t="shared" si="0"/>
        <v>13000</v>
      </c>
      <c r="F54" s="481">
        <v>13000</v>
      </c>
      <c r="G54" s="482">
        <v>0</v>
      </c>
      <c r="H54" s="479">
        <v>537.5</v>
      </c>
      <c r="I54" s="483">
        <f t="shared" si="1"/>
        <v>50462.5</v>
      </c>
    </row>
    <row r="55" spans="1:9" outlineLevel="3" x14ac:dyDescent="0.2">
      <c r="A55" s="325" t="s">
        <v>480</v>
      </c>
      <c r="B55" s="324" t="s">
        <v>599</v>
      </c>
      <c r="C55" s="324"/>
      <c r="D55" s="484">
        <v>51000</v>
      </c>
      <c r="E55" s="485">
        <f t="shared" si="0"/>
        <v>13000</v>
      </c>
      <c r="F55" s="486">
        <v>13000</v>
      </c>
      <c r="G55" s="487">
        <v>0</v>
      </c>
      <c r="H55" s="484">
        <v>537.5</v>
      </c>
      <c r="I55" s="488">
        <f t="shared" si="1"/>
        <v>50462.5</v>
      </c>
    </row>
    <row r="56" spans="1:9" outlineLevel="2" x14ac:dyDescent="0.2">
      <c r="A56" s="466" t="s">
        <v>509</v>
      </c>
      <c r="B56" s="467" t="s">
        <v>657</v>
      </c>
      <c r="C56" s="467"/>
      <c r="D56" s="489">
        <v>78702000</v>
      </c>
      <c r="E56" s="490">
        <f t="shared" si="0"/>
        <v>43952861</v>
      </c>
      <c r="F56" s="491">
        <v>27393853</v>
      </c>
      <c r="G56" s="492">
        <v>16559008</v>
      </c>
      <c r="H56" s="489">
        <v>37620401.219999999</v>
      </c>
      <c r="I56" s="483">
        <f t="shared" si="1"/>
        <v>41081598.780000001</v>
      </c>
    </row>
    <row r="57" spans="1:9" outlineLevel="7" x14ac:dyDescent="0.2">
      <c r="A57" s="20" t="s">
        <v>510</v>
      </c>
      <c r="B57" s="20" t="s">
        <v>600</v>
      </c>
      <c r="C57" s="20" t="s">
        <v>658</v>
      </c>
      <c r="D57" s="479">
        <v>4125000</v>
      </c>
      <c r="E57" s="480">
        <f t="shared" si="0"/>
        <v>1461276.15</v>
      </c>
      <c r="F57" s="481">
        <v>997276.15</v>
      </c>
      <c r="G57" s="482">
        <v>464000</v>
      </c>
      <c r="H57" s="479">
        <v>835269.4</v>
      </c>
      <c r="I57" s="483">
        <f t="shared" si="1"/>
        <v>3289730.6</v>
      </c>
    </row>
    <row r="58" spans="1:9" outlineLevel="7" x14ac:dyDescent="0.2">
      <c r="A58" s="20" t="s">
        <v>515</v>
      </c>
      <c r="B58" s="20" t="s">
        <v>600</v>
      </c>
      <c r="C58" s="20" t="s">
        <v>659</v>
      </c>
      <c r="D58" s="479">
        <v>151469000</v>
      </c>
      <c r="E58" s="480">
        <f t="shared" si="0"/>
        <v>72096653.640000001</v>
      </c>
      <c r="F58" s="481">
        <v>38896653.640000001</v>
      </c>
      <c r="G58" s="482">
        <v>33200000</v>
      </c>
      <c r="H58" s="479">
        <v>61374330.600000001</v>
      </c>
      <c r="I58" s="483">
        <f t="shared" si="1"/>
        <v>90094669.400000006</v>
      </c>
    </row>
    <row r="59" spans="1:9" outlineLevel="3" x14ac:dyDescent="0.2">
      <c r="A59" s="325" t="s">
        <v>516</v>
      </c>
      <c r="B59" s="324" t="s">
        <v>600</v>
      </c>
      <c r="C59" s="324"/>
      <c r="D59" s="484">
        <v>155594000</v>
      </c>
      <c r="E59" s="485">
        <f t="shared" si="0"/>
        <v>73557929.789999992</v>
      </c>
      <c r="F59" s="486">
        <v>39893929.789999999</v>
      </c>
      <c r="G59" s="487">
        <v>33664000</v>
      </c>
      <c r="H59" s="484">
        <v>62209600</v>
      </c>
      <c r="I59" s="488">
        <f t="shared" si="1"/>
        <v>93384400</v>
      </c>
    </row>
    <row r="60" spans="1:9" outlineLevel="7" x14ac:dyDescent="0.2">
      <c r="A60" s="20" t="s">
        <v>517</v>
      </c>
      <c r="B60" s="20" t="s">
        <v>601</v>
      </c>
      <c r="C60" s="20" t="s">
        <v>658</v>
      </c>
      <c r="D60" s="479">
        <v>55000</v>
      </c>
      <c r="E60" s="480">
        <f t="shared" si="0"/>
        <v>29516.6</v>
      </c>
      <c r="F60" s="481">
        <v>14516.6</v>
      </c>
      <c r="G60" s="482">
        <v>15000</v>
      </c>
      <c r="H60" s="479">
        <v>16584.7</v>
      </c>
      <c r="I60" s="483">
        <f t="shared" si="1"/>
        <v>38415.300000000003</v>
      </c>
    </row>
    <row r="61" spans="1:9" outlineLevel="7" x14ac:dyDescent="0.2">
      <c r="A61" s="20" t="s">
        <v>518</v>
      </c>
      <c r="B61" s="20" t="s">
        <v>601</v>
      </c>
      <c r="C61" s="20" t="s">
        <v>659</v>
      </c>
      <c r="D61" s="479">
        <v>3905000</v>
      </c>
      <c r="E61" s="480">
        <f t="shared" si="0"/>
        <v>2769483.4</v>
      </c>
      <c r="F61" s="481">
        <v>1389483.4</v>
      </c>
      <c r="G61" s="482">
        <v>1380000</v>
      </c>
      <c r="H61" s="479">
        <v>1872615.3</v>
      </c>
      <c r="I61" s="483">
        <f t="shared" si="1"/>
        <v>2032384.7</v>
      </c>
    </row>
    <row r="62" spans="1:9" outlineLevel="3" x14ac:dyDescent="0.2">
      <c r="A62" s="325" t="s">
        <v>519</v>
      </c>
      <c r="B62" s="324" t="s">
        <v>601</v>
      </c>
      <c r="C62" s="324"/>
      <c r="D62" s="484">
        <v>3960000</v>
      </c>
      <c r="E62" s="485">
        <f t="shared" si="0"/>
        <v>2799000</v>
      </c>
      <c r="F62" s="486">
        <v>1404000</v>
      </c>
      <c r="G62" s="487">
        <v>1395000</v>
      </c>
      <c r="H62" s="484">
        <v>1889200</v>
      </c>
      <c r="I62" s="488">
        <f t="shared" si="1"/>
        <v>2070800</v>
      </c>
    </row>
    <row r="63" spans="1:9" outlineLevel="7" x14ac:dyDescent="0.2">
      <c r="A63" s="20" t="s">
        <v>520</v>
      </c>
      <c r="B63" s="20" t="s">
        <v>602</v>
      </c>
      <c r="C63" s="20" t="s">
        <v>658</v>
      </c>
      <c r="D63" s="479">
        <v>330000</v>
      </c>
      <c r="E63" s="480">
        <f t="shared" si="0"/>
        <v>280000</v>
      </c>
      <c r="F63" s="481">
        <v>140000</v>
      </c>
      <c r="G63" s="482">
        <v>140000</v>
      </c>
      <c r="H63" s="479">
        <v>179435.28</v>
      </c>
      <c r="I63" s="483">
        <f t="shared" si="1"/>
        <v>150564.72</v>
      </c>
    </row>
    <row r="64" spans="1:9" outlineLevel="7" x14ac:dyDescent="0.2">
      <c r="A64" s="20" t="s">
        <v>521</v>
      </c>
      <c r="B64" s="20" t="s">
        <v>602</v>
      </c>
      <c r="C64" s="20" t="s">
        <v>659</v>
      </c>
      <c r="D64" s="479">
        <v>34025000</v>
      </c>
      <c r="E64" s="480">
        <f t="shared" si="0"/>
        <v>17012000</v>
      </c>
      <c r="F64" s="481">
        <v>8506000</v>
      </c>
      <c r="G64" s="482">
        <v>8506000</v>
      </c>
      <c r="H64" s="479">
        <v>16965664.719999999</v>
      </c>
      <c r="I64" s="483">
        <f t="shared" si="1"/>
        <v>17059335.280000001</v>
      </c>
    </row>
    <row r="65" spans="1:9" outlineLevel="3" x14ac:dyDescent="0.2">
      <c r="A65" s="325" t="s">
        <v>522</v>
      </c>
      <c r="B65" s="324" t="s">
        <v>602</v>
      </c>
      <c r="C65" s="324"/>
      <c r="D65" s="484">
        <v>34355000</v>
      </c>
      <c r="E65" s="485">
        <f t="shared" si="0"/>
        <v>17292000</v>
      </c>
      <c r="F65" s="486">
        <v>8646000</v>
      </c>
      <c r="G65" s="487">
        <v>8646000</v>
      </c>
      <c r="H65" s="484">
        <v>17145100</v>
      </c>
      <c r="I65" s="488">
        <f t="shared" si="1"/>
        <v>17209900</v>
      </c>
    </row>
    <row r="66" spans="1:9" outlineLevel="7" x14ac:dyDescent="0.2">
      <c r="A66" s="20" t="s">
        <v>523</v>
      </c>
      <c r="B66" s="20" t="s">
        <v>603</v>
      </c>
      <c r="C66" s="20" t="s">
        <v>658</v>
      </c>
      <c r="D66" s="479">
        <v>28100</v>
      </c>
      <c r="E66" s="480">
        <f t="shared" si="0"/>
        <v>17889.12</v>
      </c>
      <c r="F66" s="481">
        <v>13600</v>
      </c>
      <c r="G66" s="482">
        <v>4289.12</v>
      </c>
      <c r="H66" s="479">
        <v>15749.35</v>
      </c>
      <c r="I66" s="483">
        <f t="shared" si="1"/>
        <v>12350.65</v>
      </c>
    </row>
    <row r="67" spans="1:9" outlineLevel="7" x14ac:dyDescent="0.2">
      <c r="A67" s="20" t="s">
        <v>524</v>
      </c>
      <c r="B67" s="20" t="s">
        <v>603</v>
      </c>
      <c r="C67" s="20" t="s">
        <v>659</v>
      </c>
      <c r="D67" s="479">
        <v>2298900</v>
      </c>
      <c r="E67" s="480">
        <f t="shared" si="0"/>
        <v>1650000</v>
      </c>
      <c r="F67" s="481">
        <v>1150000</v>
      </c>
      <c r="G67" s="482">
        <v>500000</v>
      </c>
      <c r="H67" s="479">
        <v>1501350.65</v>
      </c>
      <c r="I67" s="483">
        <f t="shared" si="1"/>
        <v>797549.35000000009</v>
      </c>
    </row>
    <row r="68" spans="1:9" outlineLevel="3" x14ac:dyDescent="0.2">
      <c r="A68" s="325" t="s">
        <v>525</v>
      </c>
      <c r="B68" s="324" t="s">
        <v>603</v>
      </c>
      <c r="C68" s="324"/>
      <c r="D68" s="484">
        <v>2327000</v>
      </c>
      <c r="E68" s="485">
        <f t="shared" si="0"/>
        <v>1667889.12</v>
      </c>
      <c r="F68" s="486">
        <v>1163600</v>
      </c>
      <c r="G68" s="487">
        <v>504289.12</v>
      </c>
      <c r="H68" s="484">
        <v>1517100</v>
      </c>
      <c r="I68" s="488">
        <f t="shared" si="1"/>
        <v>809900</v>
      </c>
    </row>
    <row r="69" spans="1:9" outlineLevel="7" x14ac:dyDescent="0.2">
      <c r="A69" s="20" t="s">
        <v>526</v>
      </c>
      <c r="B69" s="20" t="s">
        <v>604</v>
      </c>
      <c r="C69" s="20" t="s">
        <v>658</v>
      </c>
      <c r="D69" s="479">
        <v>108600</v>
      </c>
      <c r="E69" s="480">
        <f t="shared" si="0"/>
        <v>99331.18</v>
      </c>
      <c r="F69" s="481">
        <v>49100</v>
      </c>
      <c r="G69" s="482">
        <v>50231.18</v>
      </c>
      <c r="H69" s="479">
        <v>74289.98</v>
      </c>
      <c r="I69" s="483">
        <f t="shared" si="1"/>
        <v>34310.020000000004</v>
      </c>
    </row>
    <row r="70" spans="1:9" outlineLevel="7" x14ac:dyDescent="0.2">
      <c r="A70" s="20" t="s">
        <v>527</v>
      </c>
      <c r="B70" s="20" t="s">
        <v>604</v>
      </c>
      <c r="C70" s="20" t="s">
        <v>659</v>
      </c>
      <c r="D70" s="479">
        <v>11653400</v>
      </c>
      <c r="E70" s="480">
        <f t="shared" si="0"/>
        <v>11200000</v>
      </c>
      <c r="F70" s="481">
        <v>6200000</v>
      </c>
      <c r="G70" s="482">
        <v>5000000</v>
      </c>
      <c r="H70" s="479">
        <v>8502210.0199999996</v>
      </c>
      <c r="I70" s="483">
        <f t="shared" si="1"/>
        <v>3151189.9800000004</v>
      </c>
    </row>
    <row r="71" spans="1:9" outlineLevel="3" x14ac:dyDescent="0.2">
      <c r="A71" s="325" t="s">
        <v>528</v>
      </c>
      <c r="B71" s="324" t="s">
        <v>604</v>
      </c>
      <c r="C71" s="324"/>
      <c r="D71" s="484">
        <v>11762000</v>
      </c>
      <c r="E71" s="485">
        <f t="shared" si="0"/>
        <v>11299331.18</v>
      </c>
      <c r="F71" s="486">
        <v>6249100</v>
      </c>
      <c r="G71" s="487">
        <v>5050231.18</v>
      </c>
      <c r="H71" s="484">
        <v>8576500</v>
      </c>
      <c r="I71" s="488">
        <f t="shared" si="1"/>
        <v>3185500</v>
      </c>
    </row>
    <row r="72" spans="1:9" outlineLevel="7" x14ac:dyDescent="0.2">
      <c r="A72" s="20" t="s">
        <v>529</v>
      </c>
      <c r="B72" s="20" t="s">
        <v>605</v>
      </c>
      <c r="C72" s="20" t="s">
        <v>658</v>
      </c>
      <c r="D72" s="479">
        <v>61500</v>
      </c>
      <c r="E72" s="480">
        <f t="shared" si="0"/>
        <v>36453.51</v>
      </c>
      <c r="F72" s="481">
        <v>27450</v>
      </c>
      <c r="G72" s="482">
        <v>9003.51</v>
      </c>
      <c r="H72" s="479">
        <v>35034.61</v>
      </c>
      <c r="I72" s="483">
        <f t="shared" si="1"/>
        <v>26465.39</v>
      </c>
    </row>
    <row r="73" spans="1:9" outlineLevel="7" x14ac:dyDescent="0.2">
      <c r="A73" s="20" t="s">
        <v>530</v>
      </c>
      <c r="B73" s="20" t="s">
        <v>605</v>
      </c>
      <c r="C73" s="20" t="s">
        <v>659</v>
      </c>
      <c r="D73" s="479">
        <v>5908500</v>
      </c>
      <c r="E73" s="480">
        <f t="shared" si="0"/>
        <v>5440000</v>
      </c>
      <c r="F73" s="481">
        <v>2940000</v>
      </c>
      <c r="G73" s="482">
        <v>2500000</v>
      </c>
      <c r="H73" s="479">
        <v>3606065.39</v>
      </c>
      <c r="I73" s="483">
        <f t="shared" si="1"/>
        <v>2302434.61</v>
      </c>
    </row>
    <row r="74" spans="1:9" outlineLevel="3" x14ac:dyDescent="0.2">
      <c r="A74" s="325" t="s">
        <v>531</v>
      </c>
      <c r="B74" s="324" t="s">
        <v>605</v>
      </c>
      <c r="C74" s="324"/>
      <c r="D74" s="484">
        <v>5970000</v>
      </c>
      <c r="E74" s="485">
        <f t="shared" si="0"/>
        <v>5476453.5099999998</v>
      </c>
      <c r="F74" s="486">
        <v>2967450</v>
      </c>
      <c r="G74" s="487">
        <v>2509003.5099999998</v>
      </c>
      <c r="H74" s="484">
        <v>3641100</v>
      </c>
      <c r="I74" s="488">
        <f t="shared" si="1"/>
        <v>2328900</v>
      </c>
    </row>
    <row r="75" spans="1:9" outlineLevel="7" x14ac:dyDescent="0.2">
      <c r="A75" s="20" t="s">
        <v>532</v>
      </c>
      <c r="B75" s="20" t="s">
        <v>51</v>
      </c>
      <c r="C75" s="20" t="s">
        <v>658</v>
      </c>
      <c r="D75" s="479">
        <v>35000</v>
      </c>
      <c r="E75" s="480">
        <f t="shared" si="0"/>
        <v>2616.19</v>
      </c>
      <c r="F75" s="481">
        <v>0</v>
      </c>
      <c r="G75" s="482">
        <v>2616.19</v>
      </c>
      <c r="H75" s="479">
        <v>1415.6</v>
      </c>
      <c r="I75" s="483">
        <f t="shared" si="1"/>
        <v>33584.400000000001</v>
      </c>
    </row>
    <row r="76" spans="1:9" outlineLevel="7" x14ac:dyDescent="0.2">
      <c r="A76" s="20" t="s">
        <v>533</v>
      </c>
      <c r="B76" s="20" t="s">
        <v>51</v>
      </c>
      <c r="C76" s="20" t="s">
        <v>659</v>
      </c>
      <c r="D76" s="479">
        <v>727000</v>
      </c>
      <c r="E76" s="480">
        <f t="shared" ref="E76:E139" si="2">F76+G76</f>
        <v>188434.84</v>
      </c>
      <c r="F76" s="481">
        <v>150000</v>
      </c>
      <c r="G76" s="482">
        <v>38434.839999999997</v>
      </c>
      <c r="H76" s="479">
        <v>140276.54</v>
      </c>
      <c r="I76" s="483">
        <f t="shared" si="1"/>
        <v>586723.46</v>
      </c>
    </row>
    <row r="77" spans="1:9" outlineLevel="3" x14ac:dyDescent="0.2">
      <c r="A77" s="325" t="s">
        <v>534</v>
      </c>
      <c r="B77" s="324" t="s">
        <v>51</v>
      </c>
      <c r="C77" s="324"/>
      <c r="D77" s="484">
        <v>762000</v>
      </c>
      <c r="E77" s="485">
        <f t="shared" si="2"/>
        <v>191051.03</v>
      </c>
      <c r="F77" s="486">
        <v>150000</v>
      </c>
      <c r="G77" s="487">
        <v>41051.03</v>
      </c>
      <c r="H77" s="484">
        <v>141692.14000000001</v>
      </c>
      <c r="I77" s="488">
        <f t="shared" ref="I77:I140" si="3">D77-H77</f>
        <v>620307.86</v>
      </c>
    </row>
    <row r="78" spans="1:9" outlineLevel="2" x14ac:dyDescent="0.2">
      <c r="A78" s="466" t="s">
        <v>535</v>
      </c>
      <c r="B78" s="467" t="s">
        <v>660</v>
      </c>
      <c r="C78" s="467"/>
      <c r="D78" s="489">
        <v>214730000</v>
      </c>
      <c r="E78" s="490">
        <f t="shared" si="2"/>
        <v>112283654.63</v>
      </c>
      <c r="F78" s="491">
        <v>60474079.789999999</v>
      </c>
      <c r="G78" s="492">
        <v>51809574.840000004</v>
      </c>
      <c r="H78" s="489">
        <v>95120292.140000001</v>
      </c>
      <c r="I78" s="483">
        <f t="shared" si="3"/>
        <v>119609707.86</v>
      </c>
    </row>
    <row r="79" spans="1:9" outlineLevel="7" x14ac:dyDescent="0.2">
      <c r="A79" s="20" t="s">
        <v>536</v>
      </c>
      <c r="B79" s="20" t="s">
        <v>607</v>
      </c>
      <c r="C79" s="20" t="s">
        <v>658</v>
      </c>
      <c r="D79" s="479">
        <v>2236</v>
      </c>
      <c r="E79" s="480">
        <f t="shared" si="2"/>
        <v>900</v>
      </c>
      <c r="F79" s="481">
        <v>600</v>
      </c>
      <c r="G79" s="482">
        <v>300</v>
      </c>
      <c r="H79" s="479">
        <v>800.4</v>
      </c>
      <c r="I79" s="483">
        <f t="shared" si="3"/>
        <v>1435.6</v>
      </c>
    </row>
    <row r="80" spans="1:9" outlineLevel="7" x14ac:dyDescent="0.2">
      <c r="A80" s="20" t="s">
        <v>537</v>
      </c>
      <c r="B80" s="20" t="s">
        <v>607</v>
      </c>
      <c r="C80" s="20" t="s">
        <v>659</v>
      </c>
      <c r="D80" s="479">
        <v>139764</v>
      </c>
      <c r="E80" s="480">
        <f t="shared" si="2"/>
        <v>70000</v>
      </c>
      <c r="F80" s="481">
        <v>35000</v>
      </c>
      <c r="G80" s="482">
        <v>35000</v>
      </c>
      <c r="H80" s="479">
        <v>69600</v>
      </c>
      <c r="I80" s="483">
        <f t="shared" si="3"/>
        <v>70164</v>
      </c>
    </row>
    <row r="81" spans="1:15" outlineLevel="3" x14ac:dyDescent="0.2">
      <c r="A81" s="325" t="s">
        <v>538</v>
      </c>
      <c r="B81" s="324" t="s">
        <v>607</v>
      </c>
      <c r="C81" s="324"/>
      <c r="D81" s="484">
        <v>142000</v>
      </c>
      <c r="E81" s="485">
        <f t="shared" si="2"/>
        <v>70900</v>
      </c>
      <c r="F81" s="486">
        <v>35600</v>
      </c>
      <c r="G81" s="487">
        <v>35300</v>
      </c>
      <c r="H81" s="484">
        <v>70400.399999999994</v>
      </c>
      <c r="I81" s="488">
        <f t="shared" si="3"/>
        <v>71599.600000000006</v>
      </c>
    </row>
    <row r="82" spans="1:15" outlineLevel="7" x14ac:dyDescent="0.2">
      <c r="A82" s="20" t="s">
        <v>539</v>
      </c>
      <c r="B82" s="20" t="s">
        <v>57</v>
      </c>
      <c r="C82" s="20" t="s">
        <v>658</v>
      </c>
      <c r="D82" s="479">
        <v>557</v>
      </c>
      <c r="E82" s="480">
        <f t="shared" si="2"/>
        <v>557</v>
      </c>
      <c r="F82" s="481">
        <v>557</v>
      </c>
      <c r="G82" s="482">
        <v>0</v>
      </c>
      <c r="H82" s="479">
        <v>278.39999999999998</v>
      </c>
      <c r="I82" s="483">
        <f t="shared" si="3"/>
        <v>278.60000000000002</v>
      </c>
    </row>
    <row r="83" spans="1:15" outlineLevel="7" x14ac:dyDescent="0.2">
      <c r="A83" s="20" t="s">
        <v>540</v>
      </c>
      <c r="B83" s="20" t="s">
        <v>57</v>
      </c>
      <c r="C83" s="20" t="s">
        <v>659</v>
      </c>
      <c r="D83" s="479">
        <v>70443</v>
      </c>
      <c r="E83" s="480">
        <f t="shared" si="2"/>
        <v>46300</v>
      </c>
      <c r="F83" s="481">
        <v>23300</v>
      </c>
      <c r="G83" s="482">
        <v>23000</v>
      </c>
      <c r="H83" s="479">
        <v>34800</v>
      </c>
      <c r="I83" s="483">
        <f t="shared" si="3"/>
        <v>35643</v>
      </c>
    </row>
    <row r="84" spans="1:15" outlineLevel="3" x14ac:dyDescent="0.2">
      <c r="A84" s="325" t="s">
        <v>541</v>
      </c>
      <c r="B84" s="324" t="s">
        <v>57</v>
      </c>
      <c r="C84" s="324"/>
      <c r="D84" s="484">
        <v>71000</v>
      </c>
      <c r="E84" s="485">
        <f t="shared" si="2"/>
        <v>46857</v>
      </c>
      <c r="F84" s="486">
        <v>23857</v>
      </c>
      <c r="G84" s="487">
        <v>23000</v>
      </c>
      <c r="H84" s="484">
        <v>35078.400000000001</v>
      </c>
      <c r="I84" s="488">
        <f t="shared" si="3"/>
        <v>35921.599999999999</v>
      </c>
    </row>
    <row r="85" spans="1:15" outlineLevel="7" x14ac:dyDescent="0.2">
      <c r="A85" s="20" t="s">
        <v>542</v>
      </c>
      <c r="B85" s="20" t="s">
        <v>608</v>
      </c>
      <c r="C85" s="20" t="s">
        <v>658</v>
      </c>
      <c r="D85" s="479">
        <v>3385</v>
      </c>
      <c r="E85" s="480">
        <f t="shared" si="2"/>
        <v>2000</v>
      </c>
      <c r="F85" s="481">
        <v>1000</v>
      </c>
      <c r="G85" s="482">
        <v>1000</v>
      </c>
      <c r="H85" s="479">
        <v>1541.57</v>
      </c>
      <c r="I85" s="483">
        <f t="shared" si="3"/>
        <v>1843.43</v>
      </c>
    </row>
    <row r="86" spans="1:15" outlineLevel="7" x14ac:dyDescent="0.2">
      <c r="A86" s="20" t="s">
        <v>543</v>
      </c>
      <c r="B86" s="20" t="s">
        <v>608</v>
      </c>
      <c r="C86" s="20" t="s">
        <v>659</v>
      </c>
      <c r="D86" s="479">
        <v>505615</v>
      </c>
      <c r="E86" s="480">
        <f t="shared" si="2"/>
        <v>285000</v>
      </c>
      <c r="F86" s="481">
        <v>95000</v>
      </c>
      <c r="G86" s="482">
        <v>190000</v>
      </c>
      <c r="H86" s="479">
        <v>192702</v>
      </c>
      <c r="I86" s="483">
        <f t="shared" si="3"/>
        <v>312913</v>
      </c>
    </row>
    <row r="87" spans="1:15" outlineLevel="3" x14ac:dyDescent="0.2">
      <c r="A87" s="325" t="s">
        <v>544</v>
      </c>
      <c r="B87" s="324" t="s">
        <v>608</v>
      </c>
      <c r="C87" s="324"/>
      <c r="D87" s="484">
        <v>509000</v>
      </c>
      <c r="E87" s="485">
        <f t="shared" si="2"/>
        <v>287000</v>
      </c>
      <c r="F87" s="486">
        <v>96000</v>
      </c>
      <c r="G87" s="487">
        <v>191000</v>
      </c>
      <c r="H87" s="484">
        <v>194243.57</v>
      </c>
      <c r="I87" s="483">
        <f t="shared" si="3"/>
        <v>314756.43</v>
      </c>
    </row>
    <row r="88" spans="1:15" outlineLevel="2" x14ac:dyDescent="0.2">
      <c r="A88" s="325" t="s">
        <v>545</v>
      </c>
      <c r="B88" s="324" t="s">
        <v>661</v>
      </c>
      <c r="C88" s="324"/>
      <c r="D88" s="484">
        <v>722000</v>
      </c>
      <c r="E88" s="480">
        <f t="shared" si="2"/>
        <v>404757</v>
      </c>
      <c r="F88" s="486">
        <v>155457</v>
      </c>
      <c r="G88" s="487">
        <v>249300</v>
      </c>
      <c r="H88" s="484">
        <v>299722.37</v>
      </c>
      <c r="I88" s="483">
        <f t="shared" si="3"/>
        <v>422277.63</v>
      </c>
    </row>
    <row r="89" spans="1:15" outlineLevel="1" x14ac:dyDescent="0.2">
      <c r="A89" s="447" t="s">
        <v>546</v>
      </c>
      <c r="B89" s="446" t="s">
        <v>656</v>
      </c>
      <c r="C89" s="446"/>
      <c r="D89" s="509">
        <v>294154000</v>
      </c>
      <c r="E89" s="510">
        <f t="shared" si="2"/>
        <v>156641272.63</v>
      </c>
      <c r="F89" s="493">
        <v>88023389.790000007</v>
      </c>
      <c r="G89" s="494">
        <v>68617882.840000004</v>
      </c>
      <c r="H89" s="509">
        <v>133040415.73</v>
      </c>
      <c r="I89" s="495">
        <f t="shared" si="3"/>
        <v>161113584.26999998</v>
      </c>
      <c r="J89" s="514">
        <f>D89-H89</f>
        <v>161113584.26999998</v>
      </c>
    </row>
    <row r="90" spans="1:15" outlineLevel="7" x14ac:dyDescent="0.2">
      <c r="A90" s="20" t="s">
        <v>547</v>
      </c>
      <c r="B90" s="20" t="s">
        <v>609</v>
      </c>
      <c r="C90" s="20" t="s">
        <v>578</v>
      </c>
      <c r="D90" s="479">
        <v>3691000</v>
      </c>
      <c r="E90" s="480">
        <f t="shared" si="2"/>
        <v>2134000</v>
      </c>
      <c r="F90" s="481">
        <v>917000</v>
      </c>
      <c r="G90" s="482">
        <v>1217000</v>
      </c>
      <c r="H90" s="479">
        <v>1133441.95</v>
      </c>
      <c r="I90" s="483">
        <f t="shared" si="3"/>
        <v>2557558.0499999998</v>
      </c>
      <c r="K90" s="479">
        <v>3691000</v>
      </c>
      <c r="L90" s="480">
        <f>M90+N90</f>
        <v>2134000</v>
      </c>
      <c r="M90" s="481">
        <v>917000</v>
      </c>
      <c r="N90" s="482">
        <v>1217000</v>
      </c>
      <c r="O90" s="479">
        <v>1133441.95</v>
      </c>
    </row>
    <row r="91" spans="1:15" outlineLevel="7" x14ac:dyDescent="0.2">
      <c r="A91" s="20" t="s">
        <v>548</v>
      </c>
      <c r="B91" s="20" t="s">
        <v>609</v>
      </c>
      <c r="C91" s="20" t="s">
        <v>674</v>
      </c>
      <c r="D91" s="479">
        <v>1114000</v>
      </c>
      <c r="E91" s="480">
        <f t="shared" si="2"/>
        <v>766850</v>
      </c>
      <c r="F91" s="481">
        <v>393000</v>
      </c>
      <c r="G91" s="482">
        <v>373850</v>
      </c>
      <c r="H91" s="479">
        <v>457492</v>
      </c>
      <c r="I91" s="483">
        <f t="shared" si="3"/>
        <v>656508</v>
      </c>
      <c r="K91" s="500">
        <v>1114000</v>
      </c>
      <c r="L91" s="501">
        <f>M91+N91</f>
        <v>766850</v>
      </c>
      <c r="M91" s="502">
        <v>393000</v>
      </c>
      <c r="N91" s="503">
        <v>373850</v>
      </c>
      <c r="O91" s="500">
        <v>457492</v>
      </c>
    </row>
    <row r="92" spans="1:15" outlineLevel="7" x14ac:dyDescent="0.2">
      <c r="A92" s="20" t="s">
        <v>549</v>
      </c>
      <c r="B92" s="20" t="s">
        <v>609</v>
      </c>
      <c r="C92" s="20" t="s">
        <v>658</v>
      </c>
      <c r="D92" s="479">
        <v>65000</v>
      </c>
      <c r="E92" s="480">
        <f t="shared" si="2"/>
        <v>65000</v>
      </c>
      <c r="F92" s="481">
        <v>0</v>
      </c>
      <c r="G92" s="482">
        <v>65000</v>
      </c>
      <c r="H92" s="479">
        <v>65000</v>
      </c>
      <c r="I92" s="483">
        <f t="shared" si="3"/>
        <v>0</v>
      </c>
      <c r="K92" s="483">
        <f>SUM(K90:K91)</f>
        <v>4805000</v>
      </c>
      <c r="L92" s="483">
        <f>SUM(L90:L91)</f>
        <v>2900850</v>
      </c>
      <c r="M92" s="483">
        <f>SUM(M90:M91)</f>
        <v>1310000</v>
      </c>
      <c r="N92" s="483">
        <f>SUM(N90:N91)</f>
        <v>1590850</v>
      </c>
      <c r="O92" s="483">
        <f>SUM(O90:O91)</f>
        <v>1590933.95</v>
      </c>
    </row>
    <row r="93" spans="1:15" outlineLevel="7" x14ac:dyDescent="0.2">
      <c r="A93" s="20" t="s">
        <v>550</v>
      </c>
      <c r="B93" s="20" t="s">
        <v>609</v>
      </c>
      <c r="C93" s="20" t="s">
        <v>659</v>
      </c>
      <c r="D93" s="479">
        <v>50000</v>
      </c>
      <c r="E93" s="480">
        <f t="shared" si="2"/>
        <v>0</v>
      </c>
      <c r="F93" s="481">
        <v>0</v>
      </c>
      <c r="G93" s="482">
        <v>0</v>
      </c>
      <c r="H93" s="479">
        <v>0</v>
      </c>
      <c r="I93" s="483">
        <f t="shared" si="3"/>
        <v>50000</v>
      </c>
    </row>
    <row r="94" spans="1:15" outlineLevel="7" x14ac:dyDescent="0.2">
      <c r="A94" s="20" t="s">
        <v>551</v>
      </c>
      <c r="B94" s="20" t="s">
        <v>609</v>
      </c>
      <c r="C94" s="20" t="s">
        <v>666</v>
      </c>
      <c r="D94" s="479">
        <v>41772000</v>
      </c>
      <c r="E94" s="480">
        <f t="shared" si="2"/>
        <v>22436392.689999998</v>
      </c>
      <c r="F94" s="481">
        <v>13351640</v>
      </c>
      <c r="G94" s="482">
        <v>9084752.6899999995</v>
      </c>
      <c r="H94" s="479">
        <v>18089471.960000001</v>
      </c>
      <c r="I94" s="483">
        <f t="shared" si="3"/>
        <v>23682528.039999999</v>
      </c>
    </row>
    <row r="95" spans="1:15" outlineLevel="3" x14ac:dyDescent="0.2">
      <c r="A95" s="325" t="s">
        <v>552</v>
      </c>
      <c r="B95" s="324" t="s">
        <v>609</v>
      </c>
      <c r="C95" s="324"/>
      <c r="D95" s="484">
        <v>46692000</v>
      </c>
      <c r="E95" s="480">
        <f t="shared" si="2"/>
        <v>25402242.689999998</v>
      </c>
      <c r="F95" s="486">
        <v>14661640</v>
      </c>
      <c r="G95" s="487">
        <v>10740602.689999999</v>
      </c>
      <c r="H95" s="484">
        <v>19745405.91</v>
      </c>
      <c r="I95" s="483">
        <f t="shared" si="3"/>
        <v>26946594.09</v>
      </c>
    </row>
    <row r="96" spans="1:15" outlineLevel="2" x14ac:dyDescent="0.2">
      <c r="A96" s="325" t="s">
        <v>553</v>
      </c>
      <c r="B96" s="324" t="s">
        <v>663</v>
      </c>
      <c r="C96" s="324"/>
      <c r="D96" s="484">
        <v>46692000</v>
      </c>
      <c r="E96" s="480">
        <f t="shared" si="2"/>
        <v>25402242.689999998</v>
      </c>
      <c r="F96" s="486">
        <v>14661640</v>
      </c>
      <c r="G96" s="487">
        <v>10740602.689999999</v>
      </c>
      <c r="H96" s="484">
        <v>19745405.91</v>
      </c>
      <c r="I96" s="483">
        <f t="shared" si="3"/>
        <v>26946594.09</v>
      </c>
    </row>
    <row r="97" spans="1:10" outlineLevel="1" x14ac:dyDescent="0.2">
      <c r="A97" s="447" t="s">
        <v>554</v>
      </c>
      <c r="B97" s="446" t="s">
        <v>662</v>
      </c>
      <c r="C97" s="446"/>
      <c r="D97" s="509">
        <v>46692000</v>
      </c>
      <c r="E97" s="511">
        <f t="shared" si="2"/>
        <v>25402242.689999998</v>
      </c>
      <c r="F97" s="493">
        <v>14661640</v>
      </c>
      <c r="G97" s="494">
        <v>10740602.689999999</v>
      </c>
      <c r="H97" s="509">
        <v>19745405.91</v>
      </c>
      <c r="I97" s="496">
        <f t="shared" si="3"/>
        <v>26946594.09</v>
      </c>
      <c r="J97" s="514">
        <f>D97-H97</f>
        <v>26946594.09</v>
      </c>
    </row>
    <row r="98" spans="1:10" outlineLevel="7" x14ac:dyDescent="0.2">
      <c r="A98" s="20" t="s">
        <v>555</v>
      </c>
      <c r="B98" s="20" t="s">
        <v>611</v>
      </c>
      <c r="C98" s="20" t="s">
        <v>658</v>
      </c>
      <c r="D98" s="479">
        <v>9500</v>
      </c>
      <c r="E98" s="480">
        <f t="shared" si="2"/>
        <v>9500</v>
      </c>
      <c r="F98" s="481">
        <v>6000</v>
      </c>
      <c r="G98" s="482">
        <v>3500</v>
      </c>
      <c r="H98" s="479">
        <v>8894.26</v>
      </c>
      <c r="I98" s="483">
        <f t="shared" si="3"/>
        <v>605.73999999999978</v>
      </c>
    </row>
    <row r="99" spans="1:10" outlineLevel="7" x14ac:dyDescent="0.2">
      <c r="A99" s="20" t="s">
        <v>556</v>
      </c>
      <c r="B99" s="20" t="s">
        <v>611</v>
      </c>
      <c r="C99" s="20" t="s">
        <v>659</v>
      </c>
      <c r="D99" s="479">
        <v>50966500</v>
      </c>
      <c r="E99" s="480">
        <f t="shared" si="2"/>
        <v>26934000</v>
      </c>
      <c r="F99" s="481">
        <v>13467000</v>
      </c>
      <c r="G99" s="482">
        <v>13467000</v>
      </c>
      <c r="H99" s="479">
        <v>25801254.649999999</v>
      </c>
      <c r="I99" s="483">
        <f t="shared" si="3"/>
        <v>25165245.350000001</v>
      </c>
    </row>
    <row r="100" spans="1:10" outlineLevel="3" x14ac:dyDescent="0.2">
      <c r="A100" s="325" t="s">
        <v>557</v>
      </c>
      <c r="B100" s="324" t="s">
        <v>611</v>
      </c>
      <c r="C100" s="324"/>
      <c r="D100" s="484">
        <v>50976000</v>
      </c>
      <c r="E100" s="480">
        <f t="shared" si="2"/>
        <v>26943500</v>
      </c>
      <c r="F100" s="486">
        <v>13473000</v>
      </c>
      <c r="G100" s="487">
        <v>13470500</v>
      </c>
      <c r="H100" s="484">
        <v>25810148.91</v>
      </c>
      <c r="I100" s="483">
        <f t="shared" si="3"/>
        <v>25165851.09</v>
      </c>
    </row>
    <row r="101" spans="1:10" outlineLevel="7" x14ac:dyDescent="0.2">
      <c r="A101" s="20" t="s">
        <v>558</v>
      </c>
      <c r="B101" s="20" t="s">
        <v>612</v>
      </c>
      <c r="C101" s="20" t="s">
        <v>658</v>
      </c>
      <c r="D101" s="479">
        <v>4600</v>
      </c>
      <c r="E101" s="480">
        <f t="shared" si="2"/>
        <v>3000</v>
      </c>
      <c r="F101" s="481">
        <v>1000</v>
      </c>
      <c r="G101" s="482">
        <v>2000</v>
      </c>
      <c r="H101" s="479">
        <v>1176.01</v>
      </c>
      <c r="I101" s="483">
        <f t="shared" si="3"/>
        <v>3423.99</v>
      </c>
    </row>
    <row r="102" spans="1:10" outlineLevel="7" x14ac:dyDescent="0.2">
      <c r="A102" s="20" t="s">
        <v>559</v>
      </c>
      <c r="B102" s="20" t="s">
        <v>612</v>
      </c>
      <c r="C102" s="20" t="s">
        <v>659</v>
      </c>
      <c r="D102" s="479">
        <v>5780400</v>
      </c>
      <c r="E102" s="480">
        <f t="shared" si="2"/>
        <v>3460000</v>
      </c>
      <c r="F102" s="481">
        <v>1730000</v>
      </c>
      <c r="G102" s="482">
        <v>1730000</v>
      </c>
      <c r="H102" s="479">
        <v>2453480.6</v>
      </c>
      <c r="I102" s="483">
        <f t="shared" si="3"/>
        <v>3326919.4</v>
      </c>
    </row>
    <row r="103" spans="1:10" outlineLevel="3" x14ac:dyDescent="0.2">
      <c r="A103" s="325" t="s">
        <v>560</v>
      </c>
      <c r="B103" s="324" t="s">
        <v>612</v>
      </c>
      <c r="C103" s="324"/>
      <c r="D103" s="484">
        <v>5785000</v>
      </c>
      <c r="E103" s="480">
        <f t="shared" si="2"/>
        <v>3463000</v>
      </c>
      <c r="F103" s="486">
        <v>1731000</v>
      </c>
      <c r="G103" s="487">
        <v>1732000</v>
      </c>
      <c r="H103" s="484">
        <v>2454656.61</v>
      </c>
      <c r="I103" s="483">
        <f t="shared" si="3"/>
        <v>3330343.39</v>
      </c>
    </row>
    <row r="104" spans="1:10" outlineLevel="7" x14ac:dyDescent="0.2">
      <c r="A104" s="20" t="s">
        <v>561</v>
      </c>
      <c r="B104" s="20" t="s">
        <v>613</v>
      </c>
      <c r="C104" s="20" t="s">
        <v>658</v>
      </c>
      <c r="D104" s="479">
        <v>327312</v>
      </c>
      <c r="E104" s="480">
        <f t="shared" si="2"/>
        <v>163500</v>
      </c>
      <c r="F104" s="481">
        <v>81750</v>
      </c>
      <c r="G104" s="482">
        <v>81750</v>
      </c>
      <c r="H104" s="479">
        <v>131720.32000000001</v>
      </c>
      <c r="I104" s="483">
        <f t="shared" si="3"/>
        <v>195591.67999999999</v>
      </c>
    </row>
    <row r="105" spans="1:10" outlineLevel="7" x14ac:dyDescent="0.2">
      <c r="A105" s="20" t="s">
        <v>562</v>
      </c>
      <c r="B105" s="20" t="s">
        <v>613</v>
      </c>
      <c r="C105" s="20" t="s">
        <v>659</v>
      </c>
      <c r="D105" s="479">
        <v>38711688</v>
      </c>
      <c r="E105" s="480">
        <f t="shared" si="2"/>
        <v>19350000</v>
      </c>
      <c r="F105" s="481">
        <v>9675000</v>
      </c>
      <c r="G105" s="482">
        <v>9675000</v>
      </c>
      <c r="H105" s="479">
        <v>16128654</v>
      </c>
      <c r="I105" s="483">
        <f t="shared" si="3"/>
        <v>22583034</v>
      </c>
    </row>
    <row r="106" spans="1:10" outlineLevel="3" x14ac:dyDescent="0.2">
      <c r="A106" s="325" t="s">
        <v>563</v>
      </c>
      <c r="B106" s="324" t="s">
        <v>613</v>
      </c>
      <c r="C106" s="324"/>
      <c r="D106" s="484">
        <v>39039000</v>
      </c>
      <c r="E106" s="480">
        <f t="shared" si="2"/>
        <v>19513500</v>
      </c>
      <c r="F106" s="486">
        <v>9756750</v>
      </c>
      <c r="G106" s="487">
        <v>9756750</v>
      </c>
      <c r="H106" s="484">
        <v>16260374.32</v>
      </c>
      <c r="I106" s="483">
        <f t="shared" si="3"/>
        <v>22778625.68</v>
      </c>
    </row>
    <row r="107" spans="1:10" outlineLevel="7" x14ac:dyDescent="0.2">
      <c r="A107" s="20" t="s">
        <v>564</v>
      </c>
      <c r="B107" s="20" t="s">
        <v>614</v>
      </c>
      <c r="C107" s="20" t="s">
        <v>658</v>
      </c>
      <c r="D107" s="479">
        <v>1288</v>
      </c>
      <c r="E107" s="480">
        <f t="shared" si="2"/>
        <v>300</v>
      </c>
      <c r="F107" s="481">
        <v>300</v>
      </c>
      <c r="G107" s="482">
        <v>0</v>
      </c>
      <c r="H107" s="479">
        <v>266.22000000000003</v>
      </c>
      <c r="I107" s="483">
        <f t="shared" si="3"/>
        <v>1021.78</v>
      </c>
    </row>
    <row r="108" spans="1:10" outlineLevel="7" x14ac:dyDescent="0.2">
      <c r="A108" s="20" t="s">
        <v>565</v>
      </c>
      <c r="B108" s="20" t="s">
        <v>614</v>
      </c>
      <c r="C108" s="20" t="s">
        <v>659</v>
      </c>
      <c r="D108" s="479">
        <v>159712</v>
      </c>
      <c r="E108" s="480">
        <f t="shared" si="2"/>
        <v>40000</v>
      </c>
      <c r="F108" s="481">
        <v>40000</v>
      </c>
      <c r="G108" s="482">
        <v>0</v>
      </c>
      <c r="H108" s="479">
        <v>33366.85</v>
      </c>
      <c r="I108" s="483">
        <f t="shared" si="3"/>
        <v>126345.15</v>
      </c>
    </row>
    <row r="109" spans="1:10" outlineLevel="3" x14ac:dyDescent="0.2">
      <c r="A109" s="325" t="s">
        <v>566</v>
      </c>
      <c r="B109" s="324" t="s">
        <v>614</v>
      </c>
      <c r="C109" s="324"/>
      <c r="D109" s="484">
        <v>161000</v>
      </c>
      <c r="E109" s="480">
        <f t="shared" si="2"/>
        <v>40300</v>
      </c>
      <c r="F109" s="486">
        <v>40300</v>
      </c>
      <c r="G109" s="487">
        <v>0</v>
      </c>
      <c r="H109" s="484">
        <v>33633.07</v>
      </c>
      <c r="I109" s="483">
        <f t="shared" si="3"/>
        <v>127366.93</v>
      </c>
    </row>
    <row r="110" spans="1:10" outlineLevel="7" x14ac:dyDescent="0.2">
      <c r="A110" s="20" t="s">
        <v>567</v>
      </c>
      <c r="B110" s="20" t="s">
        <v>615</v>
      </c>
      <c r="C110" s="20" t="s">
        <v>658</v>
      </c>
      <c r="D110" s="479">
        <v>90000</v>
      </c>
      <c r="E110" s="480">
        <f t="shared" si="2"/>
        <v>90000</v>
      </c>
      <c r="F110" s="481">
        <v>90000</v>
      </c>
      <c r="G110" s="482">
        <v>0</v>
      </c>
      <c r="H110" s="479">
        <v>15951.74</v>
      </c>
      <c r="I110" s="483">
        <f t="shared" si="3"/>
        <v>74048.259999999995</v>
      </c>
    </row>
    <row r="111" spans="1:10" outlineLevel="7" x14ac:dyDescent="0.2">
      <c r="A111" s="20" t="s">
        <v>479</v>
      </c>
      <c r="B111" s="20" t="s">
        <v>615</v>
      </c>
      <c r="C111" s="20" t="s">
        <v>659</v>
      </c>
      <c r="D111" s="479">
        <v>11154000</v>
      </c>
      <c r="E111" s="480">
        <f t="shared" si="2"/>
        <v>11154000</v>
      </c>
      <c r="F111" s="481">
        <v>11154000</v>
      </c>
      <c r="G111" s="482">
        <v>0</v>
      </c>
      <c r="H111" s="479">
        <v>2326296</v>
      </c>
      <c r="I111" s="483">
        <f t="shared" si="3"/>
        <v>8827704</v>
      </c>
    </row>
    <row r="112" spans="1:10" outlineLevel="3" x14ac:dyDescent="0.2">
      <c r="A112" s="325" t="s">
        <v>568</v>
      </c>
      <c r="B112" s="324" t="s">
        <v>615</v>
      </c>
      <c r="C112" s="324"/>
      <c r="D112" s="484">
        <v>11244000</v>
      </c>
      <c r="E112" s="480">
        <f t="shared" si="2"/>
        <v>11244000</v>
      </c>
      <c r="F112" s="486">
        <v>11244000</v>
      </c>
      <c r="G112" s="487">
        <v>0</v>
      </c>
      <c r="H112" s="484">
        <v>2342247.7400000002</v>
      </c>
      <c r="I112" s="483">
        <f t="shared" si="3"/>
        <v>8901752.2599999998</v>
      </c>
    </row>
    <row r="113" spans="1:9" outlineLevel="7" x14ac:dyDescent="0.2">
      <c r="A113" s="20" t="s">
        <v>569</v>
      </c>
      <c r="B113" s="20" t="s">
        <v>616</v>
      </c>
      <c r="C113" s="20" t="s">
        <v>659</v>
      </c>
      <c r="D113" s="479">
        <v>914000</v>
      </c>
      <c r="E113" s="480">
        <f t="shared" si="2"/>
        <v>258000</v>
      </c>
      <c r="F113" s="481">
        <v>258000</v>
      </c>
      <c r="G113" s="482">
        <v>0</v>
      </c>
      <c r="H113" s="479">
        <v>150000</v>
      </c>
      <c r="I113" s="483">
        <f t="shared" si="3"/>
        <v>764000</v>
      </c>
    </row>
    <row r="114" spans="1:9" outlineLevel="3" x14ac:dyDescent="0.2">
      <c r="A114" s="325" t="s">
        <v>570</v>
      </c>
      <c r="B114" s="324" t="s">
        <v>616</v>
      </c>
      <c r="C114" s="324"/>
      <c r="D114" s="484">
        <v>914000</v>
      </c>
      <c r="E114" s="480">
        <f t="shared" si="2"/>
        <v>258000</v>
      </c>
      <c r="F114" s="486">
        <v>258000</v>
      </c>
      <c r="G114" s="487">
        <v>0</v>
      </c>
      <c r="H114" s="484">
        <v>150000</v>
      </c>
      <c r="I114" s="483">
        <f t="shared" si="3"/>
        <v>764000</v>
      </c>
    </row>
    <row r="115" spans="1:9" outlineLevel="7" x14ac:dyDescent="0.2">
      <c r="A115" s="20" t="s">
        <v>571</v>
      </c>
      <c r="B115" s="20" t="s">
        <v>617</v>
      </c>
      <c r="C115" s="20" t="s">
        <v>658</v>
      </c>
      <c r="D115" s="479">
        <v>542000</v>
      </c>
      <c r="E115" s="480">
        <f t="shared" si="2"/>
        <v>376179.7</v>
      </c>
      <c r="F115" s="481">
        <v>188179.7</v>
      </c>
      <c r="G115" s="482">
        <v>188000</v>
      </c>
      <c r="H115" s="479">
        <v>281208.46000000002</v>
      </c>
      <c r="I115" s="483">
        <f t="shared" si="3"/>
        <v>260791.53999999998</v>
      </c>
    </row>
    <row r="116" spans="1:9" outlineLevel="7" x14ac:dyDescent="0.2">
      <c r="A116" s="20" t="s">
        <v>572</v>
      </c>
      <c r="B116" s="20" t="s">
        <v>617</v>
      </c>
      <c r="C116" s="20" t="s">
        <v>659</v>
      </c>
      <c r="D116" s="479">
        <v>66261000</v>
      </c>
      <c r="E116" s="480">
        <f t="shared" si="2"/>
        <v>47920084.189999998</v>
      </c>
      <c r="F116" s="481">
        <v>25673343.539999999</v>
      </c>
      <c r="G116" s="482">
        <v>22246740.649999999</v>
      </c>
      <c r="H116" s="479">
        <v>34473295.030000001</v>
      </c>
      <c r="I116" s="483">
        <f t="shared" si="3"/>
        <v>31787704.969999999</v>
      </c>
    </row>
    <row r="117" spans="1:9" outlineLevel="3" x14ac:dyDescent="0.2">
      <c r="A117" s="325" t="s">
        <v>573</v>
      </c>
      <c r="B117" s="324" t="s">
        <v>617</v>
      </c>
      <c r="C117" s="324"/>
      <c r="D117" s="484">
        <v>66803000</v>
      </c>
      <c r="E117" s="480">
        <f t="shared" si="2"/>
        <v>48296263.890000001</v>
      </c>
      <c r="F117" s="486">
        <v>25861523.239999998</v>
      </c>
      <c r="G117" s="487">
        <v>22434740.649999999</v>
      </c>
      <c r="H117" s="484">
        <v>34754503.490000002</v>
      </c>
      <c r="I117" s="483">
        <f t="shared" si="3"/>
        <v>32048496.509999998</v>
      </c>
    </row>
    <row r="118" spans="1:9" outlineLevel="2" x14ac:dyDescent="0.2">
      <c r="A118" s="325" t="s">
        <v>574</v>
      </c>
      <c r="B118" s="324" t="s">
        <v>668</v>
      </c>
      <c r="C118" s="324"/>
      <c r="D118" s="484">
        <v>174922000</v>
      </c>
      <c r="E118" s="480">
        <f t="shared" si="2"/>
        <v>109758563.89</v>
      </c>
      <c r="F118" s="486">
        <v>62364573.240000002</v>
      </c>
      <c r="G118" s="487">
        <v>47393990.649999999</v>
      </c>
      <c r="H118" s="484">
        <v>81805564.140000001</v>
      </c>
      <c r="I118" s="483">
        <f t="shared" si="3"/>
        <v>93116435.859999999</v>
      </c>
    </row>
    <row r="119" spans="1:9" outlineLevel="7" x14ac:dyDescent="0.2">
      <c r="A119" s="20" t="s">
        <v>575</v>
      </c>
      <c r="B119" s="20" t="s">
        <v>618</v>
      </c>
      <c r="C119" s="20" t="s">
        <v>659</v>
      </c>
      <c r="D119" s="479">
        <v>948000</v>
      </c>
      <c r="E119" s="480">
        <f t="shared" si="2"/>
        <v>700000</v>
      </c>
      <c r="F119" s="481">
        <v>175000</v>
      </c>
      <c r="G119" s="482">
        <v>525000</v>
      </c>
      <c r="H119" s="479">
        <v>645627.35</v>
      </c>
      <c r="I119" s="483">
        <f t="shared" si="3"/>
        <v>302372.65000000002</v>
      </c>
    </row>
    <row r="120" spans="1:9" outlineLevel="3" x14ac:dyDescent="0.2">
      <c r="A120" s="325" t="s">
        <v>576</v>
      </c>
      <c r="B120" s="324" t="s">
        <v>618</v>
      </c>
      <c r="C120" s="324"/>
      <c r="D120" s="484">
        <v>948000</v>
      </c>
      <c r="E120" s="480">
        <f t="shared" si="2"/>
        <v>700000</v>
      </c>
      <c r="F120" s="486">
        <v>175000</v>
      </c>
      <c r="G120" s="487">
        <v>525000</v>
      </c>
      <c r="H120" s="484">
        <v>645627.35</v>
      </c>
      <c r="I120" s="483">
        <f t="shared" si="3"/>
        <v>302372.65000000002</v>
      </c>
    </row>
    <row r="121" spans="1:9" outlineLevel="7" x14ac:dyDescent="0.2">
      <c r="A121" s="20" t="s">
        <v>577</v>
      </c>
      <c r="B121" s="20" t="s">
        <v>619</v>
      </c>
      <c r="C121" s="20" t="s">
        <v>658</v>
      </c>
      <c r="D121" s="479">
        <v>5000</v>
      </c>
      <c r="E121" s="480">
        <f t="shared" si="2"/>
        <v>1076</v>
      </c>
      <c r="F121" s="481">
        <v>1076</v>
      </c>
      <c r="G121" s="482">
        <v>0</v>
      </c>
      <c r="H121" s="479">
        <v>456</v>
      </c>
      <c r="I121" s="483">
        <f t="shared" si="3"/>
        <v>4544</v>
      </c>
    </row>
    <row r="122" spans="1:9" outlineLevel="7" x14ac:dyDescent="0.2">
      <c r="A122" s="20" t="s">
        <v>578</v>
      </c>
      <c r="B122" s="20" t="s">
        <v>619</v>
      </c>
      <c r="C122" s="20" t="s">
        <v>659</v>
      </c>
      <c r="D122" s="479">
        <v>620000</v>
      </c>
      <c r="E122" s="480">
        <f t="shared" si="2"/>
        <v>164500</v>
      </c>
      <c r="F122" s="481">
        <v>164500</v>
      </c>
      <c r="G122" s="482">
        <v>0</v>
      </c>
      <c r="H122" s="479">
        <v>57000</v>
      </c>
      <c r="I122" s="483">
        <f t="shared" si="3"/>
        <v>563000</v>
      </c>
    </row>
    <row r="123" spans="1:9" outlineLevel="3" x14ac:dyDescent="0.2">
      <c r="A123" s="325" t="s">
        <v>579</v>
      </c>
      <c r="B123" s="324" t="s">
        <v>619</v>
      </c>
      <c r="C123" s="324"/>
      <c r="D123" s="484">
        <v>625000</v>
      </c>
      <c r="E123" s="480">
        <f t="shared" si="2"/>
        <v>165576</v>
      </c>
      <c r="F123" s="486">
        <v>165576</v>
      </c>
      <c r="G123" s="487">
        <v>0</v>
      </c>
      <c r="H123" s="484">
        <v>57456</v>
      </c>
      <c r="I123" s="483">
        <f t="shared" si="3"/>
        <v>567544</v>
      </c>
    </row>
    <row r="124" spans="1:9" outlineLevel="7" x14ac:dyDescent="0.2">
      <c r="A124" s="20" t="s">
        <v>580</v>
      </c>
      <c r="B124" s="20" t="s">
        <v>620</v>
      </c>
      <c r="C124" s="20" t="s">
        <v>658</v>
      </c>
      <c r="D124" s="479">
        <v>69000</v>
      </c>
      <c r="E124" s="480">
        <f t="shared" si="2"/>
        <v>53290</v>
      </c>
      <c r="F124" s="481">
        <v>27290</v>
      </c>
      <c r="G124" s="482">
        <v>26000</v>
      </c>
      <c r="H124" s="479">
        <v>42313.17</v>
      </c>
      <c r="I124" s="483">
        <f t="shared" si="3"/>
        <v>26686.83</v>
      </c>
    </row>
    <row r="125" spans="1:9" outlineLevel="7" x14ac:dyDescent="0.2">
      <c r="A125" s="20" t="s">
        <v>581</v>
      </c>
      <c r="B125" s="20" t="s">
        <v>620</v>
      </c>
      <c r="C125" s="20" t="s">
        <v>659</v>
      </c>
      <c r="D125" s="479">
        <v>8572000</v>
      </c>
      <c r="E125" s="480">
        <f t="shared" si="2"/>
        <v>6446780</v>
      </c>
      <c r="F125" s="481">
        <v>3223390</v>
      </c>
      <c r="G125" s="482">
        <v>3223390</v>
      </c>
      <c r="H125" s="479">
        <v>5289220</v>
      </c>
      <c r="I125" s="483">
        <f t="shared" si="3"/>
        <v>3282780</v>
      </c>
    </row>
    <row r="126" spans="1:9" outlineLevel="3" x14ac:dyDescent="0.2">
      <c r="A126" s="325" t="s">
        <v>670</v>
      </c>
      <c r="B126" s="324" t="s">
        <v>620</v>
      </c>
      <c r="C126" s="324"/>
      <c r="D126" s="484">
        <v>8641000</v>
      </c>
      <c r="E126" s="480">
        <f t="shared" si="2"/>
        <v>6500070</v>
      </c>
      <c r="F126" s="486">
        <v>3250680</v>
      </c>
      <c r="G126" s="487">
        <v>3249390</v>
      </c>
      <c r="H126" s="484">
        <v>5331533.17</v>
      </c>
      <c r="I126" s="483">
        <f t="shared" si="3"/>
        <v>3309466.83</v>
      </c>
    </row>
    <row r="127" spans="1:9" outlineLevel="7" x14ac:dyDescent="0.2">
      <c r="A127" s="20" t="s">
        <v>671</v>
      </c>
      <c r="B127" s="20" t="s">
        <v>621</v>
      </c>
      <c r="C127" s="20" t="s">
        <v>658</v>
      </c>
      <c r="D127" s="479">
        <v>10517000</v>
      </c>
      <c r="E127" s="480">
        <f t="shared" si="2"/>
        <v>5240439.5999999996</v>
      </c>
      <c r="F127" s="481">
        <v>2640439.6</v>
      </c>
      <c r="G127" s="482">
        <v>2600000</v>
      </c>
      <c r="H127" s="479">
        <v>3168588.7</v>
      </c>
      <c r="I127" s="483">
        <f t="shared" si="3"/>
        <v>7348411.2999999998</v>
      </c>
    </row>
    <row r="128" spans="1:9" outlineLevel="7" x14ac:dyDescent="0.2">
      <c r="A128" s="20" t="s">
        <v>672</v>
      </c>
      <c r="B128" s="20" t="s">
        <v>621</v>
      </c>
      <c r="C128" s="20" t="s">
        <v>659</v>
      </c>
      <c r="D128" s="479">
        <v>26493000</v>
      </c>
      <c r="E128" s="480">
        <f t="shared" si="2"/>
        <v>17041490.100000001</v>
      </c>
      <c r="F128" s="481">
        <v>8541490.0999999996</v>
      </c>
      <c r="G128" s="482">
        <v>8500000</v>
      </c>
      <c r="H128" s="479">
        <v>12171880.619999999</v>
      </c>
      <c r="I128" s="483">
        <f t="shared" si="3"/>
        <v>14321119.380000001</v>
      </c>
    </row>
    <row r="129" spans="1:15" outlineLevel="3" x14ac:dyDescent="0.2">
      <c r="A129" s="325" t="s">
        <v>673</v>
      </c>
      <c r="B129" s="324" t="s">
        <v>621</v>
      </c>
      <c r="C129" s="324"/>
      <c r="D129" s="484">
        <v>37010000</v>
      </c>
      <c r="E129" s="480">
        <f t="shared" si="2"/>
        <v>22281929.699999999</v>
      </c>
      <c r="F129" s="486">
        <v>11181929.699999999</v>
      </c>
      <c r="G129" s="487">
        <v>11100000</v>
      </c>
      <c r="H129" s="484">
        <v>15340469.32</v>
      </c>
      <c r="I129" s="483">
        <f t="shared" si="3"/>
        <v>21669530.68</v>
      </c>
    </row>
    <row r="130" spans="1:15" outlineLevel="2" x14ac:dyDescent="0.2">
      <c r="A130" s="325" t="s">
        <v>674</v>
      </c>
      <c r="B130" s="324" t="s">
        <v>669</v>
      </c>
      <c r="C130" s="324"/>
      <c r="D130" s="484">
        <v>47224000</v>
      </c>
      <c r="E130" s="480">
        <f t="shared" si="2"/>
        <v>29647575.699999999</v>
      </c>
      <c r="F130" s="486">
        <v>14773185.699999999</v>
      </c>
      <c r="G130" s="487">
        <v>14874390</v>
      </c>
      <c r="H130" s="484">
        <v>21375085.84</v>
      </c>
      <c r="I130" s="483">
        <f t="shared" si="3"/>
        <v>25848914.16</v>
      </c>
    </row>
    <row r="131" spans="1:15" outlineLevel="1" x14ac:dyDescent="0.2">
      <c r="A131" s="447" t="s">
        <v>675</v>
      </c>
      <c r="B131" s="446" t="s">
        <v>667</v>
      </c>
      <c r="C131" s="446"/>
      <c r="D131" s="509">
        <v>222146000</v>
      </c>
      <c r="E131" s="511">
        <f t="shared" si="2"/>
        <v>139406139.59</v>
      </c>
      <c r="F131" s="493">
        <v>77137758.939999998</v>
      </c>
      <c r="G131" s="494">
        <v>62268380.649999999</v>
      </c>
      <c r="H131" s="509">
        <v>103180649.98</v>
      </c>
      <c r="I131" s="496">
        <f t="shared" si="3"/>
        <v>118965350.02</v>
      </c>
      <c r="J131" s="514">
        <f>D131-H131</f>
        <v>118965350.02</v>
      </c>
    </row>
    <row r="132" spans="1:15" outlineLevel="7" x14ac:dyDescent="0.2">
      <c r="A132" s="20" t="s">
        <v>664</v>
      </c>
      <c r="B132" s="20" t="s">
        <v>622</v>
      </c>
      <c r="C132" s="20" t="s">
        <v>579</v>
      </c>
      <c r="D132" s="479">
        <v>2500</v>
      </c>
      <c r="E132" s="480">
        <f t="shared" si="2"/>
        <v>1500</v>
      </c>
      <c r="F132" s="481">
        <v>0</v>
      </c>
      <c r="G132" s="482">
        <v>1500</v>
      </c>
      <c r="H132" s="479">
        <v>1500</v>
      </c>
      <c r="I132" s="483">
        <f t="shared" si="3"/>
        <v>1000</v>
      </c>
      <c r="K132" s="505">
        <f t="shared" ref="K132:O134" si="4">D132</f>
        <v>2500</v>
      </c>
      <c r="L132" s="505">
        <f t="shared" si="4"/>
        <v>1500</v>
      </c>
      <c r="M132" s="505">
        <f t="shared" si="4"/>
        <v>0</v>
      </c>
      <c r="N132" s="505">
        <f t="shared" si="4"/>
        <v>1500</v>
      </c>
      <c r="O132" s="505">
        <f t="shared" si="4"/>
        <v>1500</v>
      </c>
    </row>
    <row r="133" spans="1:15" outlineLevel="7" x14ac:dyDescent="0.2">
      <c r="A133" s="20" t="s">
        <v>677</v>
      </c>
      <c r="B133" s="20" t="s">
        <v>622</v>
      </c>
      <c r="C133" s="20" t="s">
        <v>664</v>
      </c>
      <c r="D133" s="479">
        <v>1910000</v>
      </c>
      <c r="E133" s="480">
        <f t="shared" si="2"/>
        <v>1329000</v>
      </c>
      <c r="F133" s="481">
        <v>475000</v>
      </c>
      <c r="G133" s="482">
        <v>854000</v>
      </c>
      <c r="H133" s="479">
        <v>659959.61</v>
      </c>
      <c r="I133" s="483">
        <f t="shared" si="3"/>
        <v>1250040.3900000001</v>
      </c>
      <c r="K133" s="505">
        <f t="shared" si="4"/>
        <v>1910000</v>
      </c>
      <c r="L133" s="505">
        <f t="shared" si="4"/>
        <v>1329000</v>
      </c>
      <c r="M133" s="505">
        <f t="shared" si="4"/>
        <v>475000</v>
      </c>
      <c r="N133" s="505">
        <f t="shared" si="4"/>
        <v>854000</v>
      </c>
      <c r="O133" s="505">
        <f t="shared" si="4"/>
        <v>659959.61</v>
      </c>
    </row>
    <row r="134" spans="1:15" outlineLevel="7" x14ac:dyDescent="0.2">
      <c r="A134" s="20" t="s">
        <v>679</v>
      </c>
      <c r="B134" s="20" t="s">
        <v>622</v>
      </c>
      <c r="C134" s="20" t="s">
        <v>665</v>
      </c>
      <c r="D134" s="479">
        <v>580000</v>
      </c>
      <c r="E134" s="480">
        <f t="shared" si="2"/>
        <v>290000</v>
      </c>
      <c r="F134" s="481">
        <v>145000</v>
      </c>
      <c r="G134" s="482">
        <v>145000</v>
      </c>
      <c r="H134" s="479">
        <v>232270</v>
      </c>
      <c r="I134" s="483">
        <f t="shared" si="3"/>
        <v>347730</v>
      </c>
      <c r="K134" s="505">
        <f t="shared" si="4"/>
        <v>580000</v>
      </c>
      <c r="L134" s="505">
        <f t="shared" si="4"/>
        <v>290000</v>
      </c>
      <c r="M134" s="505">
        <f t="shared" si="4"/>
        <v>145000</v>
      </c>
      <c r="N134" s="505">
        <f t="shared" si="4"/>
        <v>145000</v>
      </c>
      <c r="O134" s="505">
        <f t="shared" si="4"/>
        <v>232270</v>
      </c>
    </row>
    <row r="135" spans="1:15" outlineLevel="7" x14ac:dyDescent="0.2">
      <c r="A135" s="20" t="s">
        <v>680</v>
      </c>
      <c r="B135" s="20" t="s">
        <v>622</v>
      </c>
      <c r="C135" s="20" t="s">
        <v>658</v>
      </c>
      <c r="D135" s="479">
        <v>178500</v>
      </c>
      <c r="E135" s="480">
        <f t="shared" si="2"/>
        <v>117008</v>
      </c>
      <c r="F135" s="481">
        <v>68000</v>
      </c>
      <c r="G135" s="482">
        <v>49008</v>
      </c>
      <c r="H135" s="479">
        <v>108547.51</v>
      </c>
      <c r="I135" s="483">
        <f t="shared" si="3"/>
        <v>69952.490000000005</v>
      </c>
      <c r="K135" s="483">
        <f>SUM(K132:K134)</f>
        <v>2492500</v>
      </c>
      <c r="L135" s="483">
        <f>SUM(L132:L134)</f>
        <v>1620500</v>
      </c>
      <c r="M135" s="483">
        <f>SUM(M132:M134)</f>
        <v>620000</v>
      </c>
      <c r="N135" s="483">
        <f>SUM(N132:N134)</f>
        <v>1000500</v>
      </c>
      <c r="O135" s="483">
        <f>SUM(O132:O134)</f>
        <v>893729.61</v>
      </c>
    </row>
    <row r="136" spans="1:15" outlineLevel="7" x14ac:dyDescent="0.2">
      <c r="A136" s="20" t="s">
        <v>681</v>
      </c>
      <c r="B136" s="20" t="s">
        <v>622</v>
      </c>
      <c r="C136" s="20" t="s">
        <v>685</v>
      </c>
      <c r="D136" s="479">
        <v>11000</v>
      </c>
      <c r="E136" s="480">
        <f t="shared" si="2"/>
        <v>0</v>
      </c>
      <c r="F136" s="481">
        <v>0</v>
      </c>
      <c r="G136" s="482">
        <v>0</v>
      </c>
      <c r="H136" s="479">
        <v>0</v>
      </c>
      <c r="I136" s="483">
        <f t="shared" si="3"/>
        <v>11000</v>
      </c>
      <c r="K136" s="505">
        <f t="shared" ref="K136:O137" si="5">D136</f>
        <v>11000</v>
      </c>
      <c r="L136" s="505">
        <f t="shared" si="5"/>
        <v>0</v>
      </c>
      <c r="M136" s="505">
        <f t="shared" si="5"/>
        <v>0</v>
      </c>
      <c r="N136" s="505">
        <f t="shared" si="5"/>
        <v>0</v>
      </c>
      <c r="O136" s="505">
        <f t="shared" si="5"/>
        <v>0</v>
      </c>
    </row>
    <row r="137" spans="1:15" outlineLevel="7" x14ac:dyDescent="0.2">
      <c r="A137" s="20" t="s">
        <v>682</v>
      </c>
      <c r="B137" s="20" t="s">
        <v>622</v>
      </c>
      <c r="C137" s="20" t="s">
        <v>686</v>
      </c>
      <c r="D137" s="479">
        <v>1000</v>
      </c>
      <c r="E137" s="480">
        <f t="shared" si="2"/>
        <v>0</v>
      </c>
      <c r="F137" s="481">
        <v>0</v>
      </c>
      <c r="G137" s="482">
        <v>0</v>
      </c>
      <c r="H137" s="479">
        <v>0</v>
      </c>
      <c r="I137" s="483">
        <f t="shared" si="3"/>
        <v>1000</v>
      </c>
      <c r="K137" s="505">
        <f t="shared" si="5"/>
        <v>1000</v>
      </c>
      <c r="L137" s="505">
        <f t="shared" si="5"/>
        <v>0</v>
      </c>
      <c r="M137" s="505">
        <f t="shared" si="5"/>
        <v>0</v>
      </c>
      <c r="N137" s="505">
        <f t="shared" si="5"/>
        <v>0</v>
      </c>
      <c r="O137" s="505">
        <f t="shared" si="5"/>
        <v>0</v>
      </c>
    </row>
    <row r="138" spans="1:15" outlineLevel="3" x14ac:dyDescent="0.2">
      <c r="A138" s="325" t="s">
        <v>683</v>
      </c>
      <c r="B138" s="324" t="s">
        <v>622</v>
      </c>
      <c r="C138" s="324"/>
      <c r="D138" s="484">
        <v>2683000</v>
      </c>
      <c r="E138" s="480">
        <f t="shared" si="2"/>
        <v>1737508</v>
      </c>
      <c r="F138" s="486">
        <v>688000</v>
      </c>
      <c r="G138" s="487">
        <v>1049508</v>
      </c>
      <c r="H138" s="484">
        <v>1002277.12</v>
      </c>
      <c r="I138" s="483">
        <f t="shared" si="3"/>
        <v>1680722.88</v>
      </c>
      <c r="K138" s="483">
        <f>SUM(K136:K137)</f>
        <v>12000</v>
      </c>
      <c r="L138" s="483">
        <f>SUM(L136:L137)</f>
        <v>0</v>
      </c>
      <c r="M138" s="483">
        <f>SUM(M136:M137)</f>
        <v>0</v>
      </c>
      <c r="N138" s="483">
        <f>SUM(N136:N137)</f>
        <v>0</v>
      </c>
      <c r="O138" s="483">
        <f>SUM(O136:O137)</f>
        <v>0</v>
      </c>
    </row>
    <row r="139" spans="1:15" outlineLevel="2" x14ac:dyDescent="0.2">
      <c r="A139" s="325" t="s">
        <v>684</v>
      </c>
      <c r="B139" s="324" t="s">
        <v>678</v>
      </c>
      <c r="C139" s="324"/>
      <c r="D139" s="484">
        <v>2683000</v>
      </c>
      <c r="E139" s="480">
        <f t="shared" si="2"/>
        <v>1737508</v>
      </c>
      <c r="F139" s="486">
        <v>688000</v>
      </c>
      <c r="G139" s="487">
        <v>1049508</v>
      </c>
      <c r="H139" s="484">
        <v>1002277.12</v>
      </c>
      <c r="I139" s="483">
        <f t="shared" si="3"/>
        <v>1680722.88</v>
      </c>
    </row>
    <row r="140" spans="1:15" outlineLevel="7" x14ac:dyDescent="0.2">
      <c r="A140" s="20" t="s">
        <v>665</v>
      </c>
      <c r="B140" s="20" t="s">
        <v>623</v>
      </c>
      <c r="C140" s="20" t="s">
        <v>664</v>
      </c>
      <c r="D140" s="479">
        <v>5803000</v>
      </c>
      <c r="E140" s="480">
        <f t="shared" ref="E140:E169" si="6">F140+G140</f>
        <v>2500000</v>
      </c>
      <c r="F140" s="481">
        <v>2500000</v>
      </c>
      <c r="G140" s="482">
        <v>0</v>
      </c>
      <c r="H140" s="479">
        <v>2200795.65</v>
      </c>
      <c r="I140" s="483">
        <f t="shared" si="3"/>
        <v>3602204.35</v>
      </c>
    </row>
    <row r="141" spans="1:15" outlineLevel="7" x14ac:dyDescent="0.2">
      <c r="A141" s="20" t="s">
        <v>687</v>
      </c>
      <c r="B141" s="20" t="s">
        <v>623</v>
      </c>
      <c r="C141" s="20" t="s">
        <v>665</v>
      </c>
      <c r="D141" s="479">
        <v>1752000</v>
      </c>
      <c r="E141" s="480">
        <f t="shared" si="6"/>
        <v>937750</v>
      </c>
      <c r="F141" s="481">
        <v>450000</v>
      </c>
      <c r="G141" s="482">
        <v>487750</v>
      </c>
      <c r="H141" s="479">
        <v>688748</v>
      </c>
      <c r="I141" s="483">
        <f t="shared" ref="I141:I169" si="7">D141-H141</f>
        <v>1063252</v>
      </c>
    </row>
    <row r="142" spans="1:15" outlineLevel="3" x14ac:dyDescent="0.2">
      <c r="A142" s="325" t="s">
        <v>689</v>
      </c>
      <c r="B142" s="324" t="s">
        <v>623</v>
      </c>
      <c r="C142" s="324"/>
      <c r="D142" s="484">
        <v>7555000</v>
      </c>
      <c r="E142" s="480">
        <f t="shared" si="6"/>
        <v>3437750</v>
      </c>
      <c r="F142" s="486">
        <v>2950000</v>
      </c>
      <c r="G142" s="487">
        <v>487750</v>
      </c>
      <c r="H142" s="484">
        <v>2889543.65</v>
      </c>
      <c r="I142" s="483">
        <f t="shared" si="7"/>
        <v>4665456.3499999996</v>
      </c>
    </row>
    <row r="143" spans="1:15" outlineLevel="2" x14ac:dyDescent="0.2">
      <c r="A143" s="325" t="s">
        <v>690</v>
      </c>
      <c r="B143" s="324" t="s">
        <v>688</v>
      </c>
      <c r="C143" s="324"/>
      <c r="D143" s="484">
        <v>7555000</v>
      </c>
      <c r="E143" s="480">
        <f t="shared" si="6"/>
        <v>3437750</v>
      </c>
      <c r="F143" s="486">
        <v>2950000</v>
      </c>
      <c r="G143" s="487">
        <v>487750</v>
      </c>
      <c r="H143" s="484">
        <v>2889543.65</v>
      </c>
      <c r="I143" s="483">
        <f t="shared" si="7"/>
        <v>4665456.3499999996</v>
      </c>
    </row>
    <row r="144" spans="1:15" outlineLevel="7" x14ac:dyDescent="0.2">
      <c r="A144" s="20" t="s">
        <v>691</v>
      </c>
      <c r="B144" s="20" t="s">
        <v>624</v>
      </c>
      <c r="C144" s="20" t="s">
        <v>664</v>
      </c>
      <c r="D144" s="479">
        <v>265000</v>
      </c>
      <c r="E144" s="480">
        <f t="shared" si="6"/>
        <v>150804</v>
      </c>
      <c r="F144" s="481">
        <v>66000</v>
      </c>
      <c r="G144" s="482">
        <v>84804</v>
      </c>
      <c r="H144" s="479">
        <v>116850.39</v>
      </c>
      <c r="I144" s="483">
        <f t="shared" si="7"/>
        <v>148149.60999999999</v>
      </c>
    </row>
    <row r="145" spans="1:15" outlineLevel="7" x14ac:dyDescent="0.2">
      <c r="A145" s="20" t="s">
        <v>692</v>
      </c>
      <c r="B145" s="20" t="s">
        <v>624</v>
      </c>
      <c r="C145" s="20" t="s">
        <v>665</v>
      </c>
      <c r="D145" s="479">
        <v>80000</v>
      </c>
      <c r="E145" s="480">
        <f t="shared" si="6"/>
        <v>60000</v>
      </c>
      <c r="F145" s="481">
        <v>20000</v>
      </c>
      <c r="G145" s="482">
        <v>40000</v>
      </c>
      <c r="H145" s="479">
        <v>40528</v>
      </c>
      <c r="I145" s="483">
        <f t="shared" si="7"/>
        <v>39472</v>
      </c>
    </row>
    <row r="146" spans="1:15" outlineLevel="3" x14ac:dyDescent="0.2">
      <c r="A146" s="325" t="s">
        <v>694</v>
      </c>
      <c r="B146" s="324" t="s">
        <v>624</v>
      </c>
      <c r="C146" s="324"/>
      <c r="D146" s="484">
        <v>345000</v>
      </c>
      <c r="E146" s="480">
        <f t="shared" si="6"/>
        <v>210804</v>
      </c>
      <c r="F146" s="486">
        <v>86000</v>
      </c>
      <c r="G146" s="487">
        <v>124804</v>
      </c>
      <c r="H146" s="484">
        <v>157378.39000000001</v>
      </c>
      <c r="I146" s="483">
        <f t="shared" si="7"/>
        <v>187621.61</v>
      </c>
    </row>
    <row r="147" spans="1:15" outlineLevel="2" x14ac:dyDescent="0.2">
      <c r="A147" s="325" t="s">
        <v>695</v>
      </c>
      <c r="B147" s="324" t="s">
        <v>693</v>
      </c>
      <c r="C147" s="324"/>
      <c r="D147" s="484">
        <v>345000</v>
      </c>
      <c r="E147" s="480">
        <f t="shared" si="6"/>
        <v>210804</v>
      </c>
      <c r="F147" s="486">
        <v>86000</v>
      </c>
      <c r="G147" s="487">
        <v>124804</v>
      </c>
      <c r="H147" s="484">
        <v>157378.39000000001</v>
      </c>
      <c r="I147" s="483">
        <f t="shared" si="7"/>
        <v>187621.61</v>
      </c>
    </row>
    <row r="148" spans="1:15" outlineLevel="7" x14ac:dyDescent="0.2">
      <c r="A148" s="20" t="s">
        <v>696</v>
      </c>
      <c r="B148" s="20" t="s">
        <v>625</v>
      </c>
      <c r="C148" s="20" t="s">
        <v>664</v>
      </c>
      <c r="D148" s="479">
        <v>578000</v>
      </c>
      <c r="E148" s="480">
        <f t="shared" si="6"/>
        <v>289000</v>
      </c>
      <c r="F148" s="481">
        <v>144500</v>
      </c>
      <c r="G148" s="482">
        <v>144500</v>
      </c>
      <c r="H148" s="479">
        <v>162334.32</v>
      </c>
      <c r="I148" s="483">
        <f t="shared" si="7"/>
        <v>415665.68</v>
      </c>
      <c r="K148" s="479">
        <v>578000</v>
      </c>
      <c r="L148" s="480">
        <f>M148+N148</f>
        <v>289000</v>
      </c>
      <c r="M148" s="481">
        <v>144500</v>
      </c>
      <c r="N148" s="482">
        <v>144500</v>
      </c>
      <c r="O148" s="479">
        <v>162334.32</v>
      </c>
    </row>
    <row r="149" spans="1:15" outlineLevel="7" x14ac:dyDescent="0.2">
      <c r="A149" s="20" t="s">
        <v>697</v>
      </c>
      <c r="B149" s="20" t="s">
        <v>625</v>
      </c>
      <c r="C149" s="20" t="s">
        <v>665</v>
      </c>
      <c r="D149" s="479">
        <v>174000</v>
      </c>
      <c r="E149" s="480">
        <f t="shared" si="6"/>
        <v>88500</v>
      </c>
      <c r="F149" s="481">
        <v>43500</v>
      </c>
      <c r="G149" s="482">
        <v>45000</v>
      </c>
      <c r="H149" s="479">
        <v>64006</v>
      </c>
      <c r="I149" s="483">
        <f t="shared" si="7"/>
        <v>109994</v>
      </c>
      <c r="K149" s="479">
        <v>174000</v>
      </c>
      <c r="L149" s="480">
        <f>M149+N149</f>
        <v>88500</v>
      </c>
      <c r="M149" s="481">
        <v>43500</v>
      </c>
      <c r="N149" s="482">
        <v>45000</v>
      </c>
      <c r="O149" s="479">
        <v>64006</v>
      </c>
    </row>
    <row r="150" spans="1:15" outlineLevel="7" x14ac:dyDescent="0.2">
      <c r="A150" s="20" t="s">
        <v>699</v>
      </c>
      <c r="B150" s="20" t="s">
        <v>625</v>
      </c>
      <c r="C150" s="20" t="s">
        <v>658</v>
      </c>
      <c r="D150" s="479">
        <v>32000</v>
      </c>
      <c r="E150" s="480">
        <f t="shared" si="6"/>
        <v>32000</v>
      </c>
      <c r="F150" s="481">
        <v>6700</v>
      </c>
      <c r="G150" s="482">
        <v>25300</v>
      </c>
      <c r="H150" s="479">
        <v>32000</v>
      </c>
      <c r="I150" s="483">
        <f t="shared" si="7"/>
        <v>0</v>
      </c>
      <c r="K150" s="506">
        <f>SUM(K148:K149)</f>
        <v>752000</v>
      </c>
      <c r="L150" s="506">
        <f>SUM(L148:L149)</f>
        <v>377500</v>
      </c>
      <c r="M150" s="506">
        <f>SUM(M148:M149)</f>
        <v>188000</v>
      </c>
      <c r="N150" s="506">
        <f>SUM(N148:N149)</f>
        <v>189500</v>
      </c>
      <c r="O150" s="506">
        <f>SUM(O148:O149)</f>
        <v>226340.32</v>
      </c>
    </row>
    <row r="151" spans="1:15" outlineLevel="3" x14ac:dyDescent="0.2">
      <c r="A151" s="325" t="s">
        <v>700</v>
      </c>
      <c r="B151" s="324" t="s">
        <v>625</v>
      </c>
      <c r="C151" s="324"/>
      <c r="D151" s="484">
        <v>784000</v>
      </c>
      <c r="E151" s="480">
        <f t="shared" si="6"/>
        <v>409500</v>
      </c>
      <c r="F151" s="486">
        <v>194700</v>
      </c>
      <c r="G151" s="487">
        <v>214800</v>
      </c>
      <c r="H151" s="484">
        <v>258340.32</v>
      </c>
      <c r="I151" s="483">
        <f t="shared" si="7"/>
        <v>525659.67999999993</v>
      </c>
    </row>
    <row r="152" spans="1:15" outlineLevel="2" x14ac:dyDescent="0.2">
      <c r="A152" s="325" t="s">
        <v>701</v>
      </c>
      <c r="B152" s="324" t="s">
        <v>698</v>
      </c>
      <c r="C152" s="324"/>
      <c r="D152" s="484">
        <v>784000</v>
      </c>
      <c r="E152" s="480">
        <f t="shared" si="6"/>
        <v>409500</v>
      </c>
      <c r="F152" s="486">
        <v>194700</v>
      </c>
      <c r="G152" s="487">
        <v>214800</v>
      </c>
      <c r="H152" s="484">
        <v>258340.32</v>
      </c>
      <c r="I152" s="483">
        <f t="shared" si="7"/>
        <v>525659.67999999993</v>
      </c>
    </row>
    <row r="153" spans="1:15" outlineLevel="7" x14ac:dyDescent="0.2">
      <c r="A153" s="20" t="s">
        <v>702</v>
      </c>
      <c r="B153" s="20" t="s">
        <v>626</v>
      </c>
      <c r="C153" s="20" t="s">
        <v>658</v>
      </c>
      <c r="D153" s="479">
        <v>9300</v>
      </c>
      <c r="E153" s="480">
        <f t="shared" si="6"/>
        <v>9300</v>
      </c>
      <c r="F153" s="481">
        <v>9300</v>
      </c>
      <c r="G153" s="482">
        <v>0</v>
      </c>
      <c r="H153" s="479">
        <v>4650</v>
      </c>
      <c r="I153" s="483">
        <f t="shared" si="7"/>
        <v>4650</v>
      </c>
    </row>
    <row r="154" spans="1:15" outlineLevel="3" x14ac:dyDescent="0.2">
      <c r="A154" s="325" t="s">
        <v>703</v>
      </c>
      <c r="B154" s="324" t="s">
        <v>626</v>
      </c>
      <c r="C154" s="324"/>
      <c r="D154" s="484">
        <v>9300</v>
      </c>
      <c r="E154" s="480">
        <f t="shared" si="6"/>
        <v>9300</v>
      </c>
      <c r="F154" s="486">
        <v>9300</v>
      </c>
      <c r="G154" s="487">
        <v>0</v>
      </c>
      <c r="H154" s="484">
        <v>4650</v>
      </c>
      <c r="I154" s="483">
        <f t="shared" si="7"/>
        <v>4650</v>
      </c>
    </row>
    <row r="155" spans="1:15" outlineLevel="2" x14ac:dyDescent="0.2">
      <c r="A155" s="325" t="s">
        <v>705</v>
      </c>
      <c r="B155" s="324" t="s">
        <v>704</v>
      </c>
      <c r="C155" s="324"/>
      <c r="D155" s="484">
        <v>9300</v>
      </c>
      <c r="E155" s="480">
        <f t="shared" si="6"/>
        <v>9300</v>
      </c>
      <c r="F155" s="486">
        <v>9300</v>
      </c>
      <c r="G155" s="487">
        <v>0</v>
      </c>
      <c r="H155" s="484">
        <v>4650</v>
      </c>
      <c r="I155" s="483">
        <f t="shared" si="7"/>
        <v>4650</v>
      </c>
    </row>
    <row r="156" spans="1:15" outlineLevel="1" x14ac:dyDescent="0.2">
      <c r="A156" s="447" t="s">
        <v>706</v>
      </c>
      <c r="B156" s="446" t="s">
        <v>676</v>
      </c>
      <c r="C156" s="446"/>
      <c r="D156" s="509">
        <v>11376300</v>
      </c>
      <c r="E156" s="511">
        <f t="shared" si="6"/>
        <v>5804862</v>
      </c>
      <c r="F156" s="493">
        <v>3928000</v>
      </c>
      <c r="G156" s="494">
        <v>1876862</v>
      </c>
      <c r="H156" s="509">
        <v>4312189.4800000004</v>
      </c>
      <c r="I156" s="496">
        <f t="shared" si="7"/>
        <v>7064110.5199999996</v>
      </c>
      <c r="J156" s="514">
        <f>D156-H156</f>
        <v>7064110.5199999996</v>
      </c>
    </row>
    <row r="157" spans="1:15" outlineLevel="7" x14ac:dyDescent="0.2">
      <c r="A157" s="20" t="s">
        <v>707</v>
      </c>
      <c r="B157" s="20" t="s">
        <v>627</v>
      </c>
      <c r="C157" s="20" t="s">
        <v>56</v>
      </c>
      <c r="D157" s="479">
        <v>1384000</v>
      </c>
      <c r="E157" s="480">
        <f t="shared" si="6"/>
        <v>668200</v>
      </c>
      <c r="F157" s="481">
        <v>368500</v>
      </c>
      <c r="G157" s="482">
        <v>299700</v>
      </c>
      <c r="H157" s="479">
        <v>667400</v>
      </c>
      <c r="I157" s="483">
        <f t="shared" si="7"/>
        <v>716600</v>
      </c>
    </row>
    <row r="158" spans="1:15" outlineLevel="3" x14ac:dyDescent="0.2">
      <c r="A158" s="325" t="s">
        <v>709</v>
      </c>
      <c r="B158" s="324" t="s">
        <v>627</v>
      </c>
      <c r="C158" s="324"/>
      <c r="D158" s="484">
        <v>1384000</v>
      </c>
      <c r="E158" s="480">
        <f t="shared" si="6"/>
        <v>668200</v>
      </c>
      <c r="F158" s="486">
        <v>368500</v>
      </c>
      <c r="G158" s="487">
        <v>299700</v>
      </c>
      <c r="H158" s="484">
        <v>667400</v>
      </c>
      <c r="I158" s="483">
        <f t="shared" si="7"/>
        <v>716600</v>
      </c>
    </row>
    <row r="159" spans="1:15" outlineLevel="2" x14ac:dyDescent="0.2">
      <c r="A159" s="325" t="s">
        <v>711</v>
      </c>
      <c r="B159" s="324" t="s">
        <v>710</v>
      </c>
      <c r="C159" s="324"/>
      <c r="D159" s="484">
        <v>1384000</v>
      </c>
      <c r="E159" s="480">
        <f t="shared" si="6"/>
        <v>668200</v>
      </c>
      <c r="F159" s="486">
        <v>368500</v>
      </c>
      <c r="G159" s="487">
        <v>299700</v>
      </c>
      <c r="H159" s="484">
        <v>667400</v>
      </c>
      <c r="I159" s="483">
        <f t="shared" si="7"/>
        <v>716600</v>
      </c>
    </row>
    <row r="160" spans="1:15" outlineLevel="1" x14ac:dyDescent="0.2">
      <c r="A160" s="447" t="s">
        <v>712</v>
      </c>
      <c r="B160" s="446" t="s">
        <v>708</v>
      </c>
      <c r="C160" s="446"/>
      <c r="D160" s="509">
        <v>1384000</v>
      </c>
      <c r="E160" s="510">
        <f t="shared" si="6"/>
        <v>668200</v>
      </c>
      <c r="F160" s="493">
        <v>368500</v>
      </c>
      <c r="G160" s="494">
        <v>299700</v>
      </c>
      <c r="H160" s="509">
        <v>667400</v>
      </c>
      <c r="I160" s="496">
        <f t="shared" si="7"/>
        <v>716600</v>
      </c>
      <c r="J160" s="514">
        <f>D160-H160</f>
        <v>716600</v>
      </c>
    </row>
    <row r="161" spans="1:10" x14ac:dyDescent="0.2">
      <c r="A161" s="445" t="s">
        <v>713</v>
      </c>
      <c r="B161" s="444" t="s">
        <v>655</v>
      </c>
      <c r="C161" s="444"/>
      <c r="D161" s="512">
        <v>575752300</v>
      </c>
      <c r="E161" s="513">
        <f t="shared" si="6"/>
        <v>327922716.90999997</v>
      </c>
      <c r="F161" s="497">
        <v>184119288.72999999</v>
      </c>
      <c r="G161" s="498">
        <v>143803428.18000001</v>
      </c>
      <c r="H161" s="512">
        <v>260946061.09999999</v>
      </c>
      <c r="I161" s="499">
        <f t="shared" si="7"/>
        <v>314806238.89999998</v>
      </c>
      <c r="J161" s="515">
        <f>D161-H161</f>
        <v>314806238.89999998</v>
      </c>
    </row>
    <row r="162" spans="1:10" outlineLevel="7" x14ac:dyDescent="0.2">
      <c r="A162" s="20" t="s">
        <v>715</v>
      </c>
      <c r="B162" s="20" t="s">
        <v>628</v>
      </c>
      <c r="C162" s="20" t="s">
        <v>658</v>
      </c>
      <c r="D162" s="443">
        <v>173000</v>
      </c>
      <c r="E162" s="438">
        <f t="shared" si="6"/>
        <v>173000</v>
      </c>
      <c r="F162" s="442">
        <v>173000</v>
      </c>
      <c r="G162" s="21">
        <v>0</v>
      </c>
      <c r="H162" s="443">
        <v>114850</v>
      </c>
      <c r="I162" s="473">
        <f t="shared" si="7"/>
        <v>58150</v>
      </c>
    </row>
    <row r="163" spans="1:10" outlineLevel="7" x14ac:dyDescent="0.2">
      <c r="A163" s="20" t="s">
        <v>717</v>
      </c>
      <c r="B163" s="20" t="s">
        <v>628</v>
      </c>
      <c r="C163" s="20" t="s">
        <v>659</v>
      </c>
      <c r="D163" s="443">
        <v>1000000</v>
      </c>
      <c r="E163" s="438">
        <f t="shared" si="6"/>
        <v>548200</v>
      </c>
      <c r="F163" s="442">
        <v>543200</v>
      </c>
      <c r="G163" s="21">
        <v>5000</v>
      </c>
      <c r="H163" s="443">
        <v>541800</v>
      </c>
      <c r="I163" s="473">
        <f t="shared" si="7"/>
        <v>458200</v>
      </c>
    </row>
    <row r="164" spans="1:10" outlineLevel="2" x14ac:dyDescent="0.2">
      <c r="A164" s="325" t="s">
        <v>718</v>
      </c>
      <c r="B164" s="324" t="s">
        <v>628</v>
      </c>
      <c r="C164" s="324"/>
      <c r="D164" s="441">
        <v>1173000</v>
      </c>
      <c r="E164" s="438">
        <f t="shared" si="6"/>
        <v>721200</v>
      </c>
      <c r="F164" s="440">
        <v>716200</v>
      </c>
      <c r="G164" s="323">
        <v>5000</v>
      </c>
      <c r="H164" s="441">
        <v>656650</v>
      </c>
      <c r="I164" s="473">
        <f t="shared" si="7"/>
        <v>516350</v>
      </c>
    </row>
    <row r="165" spans="1:10" outlineLevel="7" x14ac:dyDescent="0.2">
      <c r="A165" s="20" t="s">
        <v>719</v>
      </c>
      <c r="B165" s="20" t="s">
        <v>629</v>
      </c>
      <c r="C165" s="20" t="s">
        <v>658</v>
      </c>
      <c r="D165" s="443">
        <v>2586800</v>
      </c>
      <c r="E165" s="438">
        <f t="shared" si="6"/>
        <v>1262350.27</v>
      </c>
      <c r="F165" s="442">
        <v>653000</v>
      </c>
      <c r="G165" s="21">
        <v>609350.27</v>
      </c>
      <c r="H165" s="443">
        <v>1123983.05</v>
      </c>
      <c r="I165" s="473">
        <f t="shared" si="7"/>
        <v>1462816.95</v>
      </c>
    </row>
    <row r="166" spans="1:10" outlineLevel="2" x14ac:dyDescent="0.2">
      <c r="A166" s="325" t="s">
        <v>720</v>
      </c>
      <c r="B166" s="324" t="s">
        <v>629</v>
      </c>
      <c r="C166" s="324"/>
      <c r="D166" s="441">
        <v>2586800</v>
      </c>
      <c r="E166" s="438">
        <f t="shared" si="6"/>
        <v>1262350.27</v>
      </c>
      <c r="F166" s="440">
        <v>653000</v>
      </c>
      <c r="G166" s="323">
        <v>609350.27</v>
      </c>
      <c r="H166" s="441">
        <v>1123983.05</v>
      </c>
      <c r="I166" s="473">
        <f t="shared" si="7"/>
        <v>1462816.95</v>
      </c>
    </row>
    <row r="167" spans="1:10" outlineLevel="1" x14ac:dyDescent="0.2">
      <c r="A167" s="325" t="s">
        <v>721</v>
      </c>
      <c r="B167" s="324" t="s">
        <v>716</v>
      </c>
      <c r="C167" s="324"/>
      <c r="D167" s="441">
        <v>3759800</v>
      </c>
      <c r="E167" s="438">
        <f t="shared" si="6"/>
        <v>1983550.27</v>
      </c>
      <c r="F167" s="440">
        <v>1369200</v>
      </c>
      <c r="G167" s="323">
        <v>614350.27</v>
      </c>
      <c r="H167" s="441">
        <v>1780633.05</v>
      </c>
      <c r="I167" s="473">
        <f t="shared" si="7"/>
        <v>1979166.95</v>
      </c>
    </row>
    <row r="168" spans="1:10" x14ac:dyDescent="0.2">
      <c r="A168" s="325" t="s">
        <v>725</v>
      </c>
      <c r="B168" s="324" t="s">
        <v>714</v>
      </c>
      <c r="C168" s="324"/>
      <c r="D168" s="441">
        <v>3759800</v>
      </c>
      <c r="E168" s="438">
        <f t="shared" si="6"/>
        <v>1983550.27</v>
      </c>
      <c r="F168" s="440">
        <v>1369200</v>
      </c>
      <c r="G168" s="323">
        <v>614350.27</v>
      </c>
      <c r="H168" s="441">
        <v>1780633.05</v>
      </c>
      <c r="I168" s="473">
        <f t="shared" si="7"/>
        <v>1979166.95</v>
      </c>
    </row>
    <row r="169" spans="1:10" x14ac:dyDescent="0.2">
      <c r="A169" s="22" t="s">
        <v>293</v>
      </c>
      <c r="B169" s="23"/>
      <c r="C169" s="23"/>
      <c r="D169" s="439">
        <v>579512100</v>
      </c>
      <c r="E169" s="438">
        <f t="shared" si="6"/>
        <v>329906267.17999995</v>
      </c>
      <c r="F169" s="437">
        <v>185488488.72999999</v>
      </c>
      <c r="G169" s="24">
        <v>144417778.44999999</v>
      </c>
      <c r="H169" s="439">
        <v>262726694.15000001</v>
      </c>
      <c r="I169" s="473">
        <f t="shared" si="7"/>
        <v>316785405.85000002</v>
      </c>
      <c r="J169" s="514">
        <f>D169-H169</f>
        <v>316785405.85000002</v>
      </c>
    </row>
  </sheetData>
  <autoFilter ref="A9:H169"/>
  <mergeCells count="5">
    <mergeCell ref="E10:G10"/>
    <mergeCell ref="A1:F1"/>
    <mergeCell ref="A6:I6"/>
    <mergeCell ref="A7:G7"/>
    <mergeCell ref="A8:G8"/>
  </mergeCells>
  <phoneticPr fontId="76" type="noConversion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36</vt:i4>
      </vt:variant>
    </vt:vector>
  </HeadingPairs>
  <TitlesOfParts>
    <vt:vector size="48" baseType="lpstr">
      <vt:lpstr>Внесение изменений в ассигнован</vt:lpstr>
      <vt:lpstr>код цели </vt:lpstr>
      <vt:lpstr>Приложение № 1</vt:lpstr>
      <vt:lpstr>Форма 1</vt:lpstr>
      <vt:lpstr>Форма 2</vt:lpstr>
      <vt:lpstr>Форма 3</vt:lpstr>
      <vt:lpstr>Форма № 4 (Доп КР)</vt:lpstr>
      <vt:lpstr> свод АЦК</vt:lpstr>
      <vt:lpstr>АЦК (КВР)</vt:lpstr>
      <vt:lpstr>АЦК</vt:lpstr>
      <vt:lpstr>Мероприятия</vt:lpstr>
      <vt:lpstr>Мониторинг 2017г (по КП=АЦК)</vt:lpstr>
      <vt:lpstr>' свод АЦК'!APPT</vt:lpstr>
      <vt:lpstr>АЦК!APPT</vt:lpstr>
      <vt:lpstr>'АЦК (КВР)'!APPT</vt:lpstr>
      <vt:lpstr>'Внесение изменений в ассигнован'!APPT</vt:lpstr>
      <vt:lpstr>'код цели '!APPT</vt:lpstr>
      <vt:lpstr>Мероприятия!APPT</vt:lpstr>
      <vt:lpstr>' свод АЦК'!FIO</vt:lpstr>
      <vt:lpstr>АЦК!FIO</vt:lpstr>
      <vt:lpstr>'АЦК (КВР)'!FIO</vt:lpstr>
      <vt:lpstr>'Внесение изменений в ассигнован'!FIO</vt:lpstr>
      <vt:lpstr>'код цели '!FIO</vt:lpstr>
      <vt:lpstr>Мероприятия!FIO</vt:lpstr>
      <vt:lpstr>' свод АЦК'!LAST_CELL</vt:lpstr>
      <vt:lpstr>АЦК!LAST_CELL</vt:lpstr>
      <vt:lpstr>'АЦК (КВР)'!LAST_CELL</vt:lpstr>
      <vt:lpstr>'Внесение изменений в ассигнован'!LAST_CELL</vt:lpstr>
      <vt:lpstr>'код цели '!LAST_CELL</vt:lpstr>
      <vt:lpstr>Мероприятия!LAST_CELL</vt:lpstr>
      <vt:lpstr>' свод АЦК'!SIGN</vt:lpstr>
      <vt:lpstr>АЦК!SIGN</vt:lpstr>
      <vt:lpstr>'АЦК (КВР)'!SIGN</vt:lpstr>
      <vt:lpstr>'Внесение изменений в ассигнован'!SIGN</vt:lpstr>
      <vt:lpstr>'код цели '!SIGN</vt:lpstr>
      <vt:lpstr>Мероприятия!SIGN</vt:lpstr>
      <vt:lpstr>АЦК!Заголовки_для_печати</vt:lpstr>
      <vt:lpstr>'АЦК (КВР)'!Заголовки_для_печати</vt:lpstr>
      <vt:lpstr>'Мониторинг 2017г (по КП=АЦК)'!Заголовки_для_печати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№ 4 (Доп КР)'!Заголовки_для_печати</vt:lpstr>
      <vt:lpstr>'Мониторинг 2017г (по КП=АЦК)'!Область_печати</vt:lpstr>
      <vt:lpstr>'Приложение № 1'!Область_печати</vt:lpstr>
      <vt:lpstr>'Форма 1'!Область_печати</vt:lpstr>
      <vt:lpstr>'Форма 2'!Область_печати</vt:lpstr>
      <vt:lpstr>'Форма № 4 (Доп КР)'!Область_печати</vt:lpstr>
    </vt:vector>
  </TitlesOfParts>
  <Company>УСЗН Белгородского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Приказ № 9</dc:title>
  <dc:creator>Оксана</dc:creator>
  <cp:lastModifiedBy>Юлия</cp:lastModifiedBy>
  <cp:lastPrinted>2018-01-31T09:04:46Z</cp:lastPrinted>
  <dcterms:created xsi:type="dcterms:W3CDTF">2014-11-28T17:19:03Z</dcterms:created>
  <dcterms:modified xsi:type="dcterms:W3CDTF">2018-01-31T09:04:48Z</dcterms:modified>
</cp:coreProperties>
</file>